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0"/>
  <workbookPr/>
  <mc:AlternateContent xmlns:mc="http://schemas.openxmlformats.org/markup-compatibility/2006">
    <mc:Choice Requires="x15">
      <x15ac:absPath xmlns:x15ac="http://schemas.microsoft.com/office/spreadsheetml/2010/11/ac" url="C:\Users\user\Desktop\honlapra rendeletek 2021\"/>
    </mc:Choice>
  </mc:AlternateContent>
  <xr:revisionPtr revIDLastSave="0" documentId="8_{3D242B2F-A7DD-42B1-A3B8-DFD078A5F93C}" xr6:coauthVersionLast="36" xr6:coauthVersionMax="36" xr10:uidLastSave="{00000000-0000-0000-0000-000000000000}"/>
  <bookViews>
    <workbookView xWindow="32760" yWindow="32760" windowWidth="28800" windowHeight="12435" firstSheet="3" activeTab="15"/>
  </bookViews>
  <sheets>
    <sheet name="1- mell" sheetId="18" r:id="rId1"/>
    <sheet name="2. mell." sheetId="2" r:id="rId2"/>
    <sheet name="3. sz. mell." sheetId="3" r:id="rId3"/>
    <sheet name="4. mell." sheetId="4" r:id="rId4"/>
    <sheet name="4.1 " sheetId="5" r:id="rId5"/>
    <sheet name="5. mell." sheetId="6" r:id="rId6"/>
    <sheet name="6. mell." sheetId="7" r:id="rId7"/>
    <sheet name="7. mell." sheetId="8" r:id="rId8"/>
    <sheet name="8. mell." sheetId="9" r:id="rId9"/>
    <sheet name="9. mell." sheetId="10" r:id="rId10"/>
    <sheet name="10. mell." sheetId="11" r:id="rId11"/>
    <sheet name="11. mell." sheetId="12" r:id="rId12"/>
    <sheet name="12. mell." sheetId="13" r:id="rId13"/>
    <sheet name="13. mell." sheetId="14" r:id="rId14"/>
    <sheet name="14. mell" sheetId="15" r:id="rId15"/>
    <sheet name="15. mell." sheetId="16" r:id="rId16"/>
    <sheet name="16. mell" sheetId="17" r:id="rId17"/>
  </sheets>
  <definedNames>
    <definedName name="_xlnm.Print_Titles" localSheetId="10">'10. mell.'!$6:$6</definedName>
    <definedName name="_xlnm.Print_Titles" localSheetId="1">'2. mell.'!$6:$6</definedName>
    <definedName name="_xlnm.Print_Titles" localSheetId="2">'3. sz. mell.'!$6:$6</definedName>
    <definedName name="_xlnm.Print_Area" localSheetId="15">'15. mell.'!$A$1:$N$25</definedName>
    <definedName name="_xlnm.Print_Area" localSheetId="7">'7. mell.'!$A$1:$J$23</definedName>
  </definedNames>
  <calcPr calcId="191029" fullCalcOnLoad="1"/>
</workbook>
</file>

<file path=xl/calcChain.xml><?xml version="1.0" encoding="utf-8"?>
<calcChain xmlns="http://schemas.openxmlformats.org/spreadsheetml/2006/main">
  <c r="E29" i="17" l="1"/>
  <c r="D29" i="17"/>
  <c r="E20" i="17"/>
  <c r="E13" i="17"/>
  <c r="E21" i="17"/>
  <c r="E31" i="17" s="1"/>
  <c r="E25" i="17"/>
  <c r="C8" i="13"/>
  <c r="C15" i="13"/>
  <c r="C22" i="13" s="1"/>
  <c r="C23" i="13" s="1"/>
  <c r="C21" i="13"/>
  <c r="F12" i="12"/>
  <c r="F15" i="12"/>
  <c r="F20" i="12" s="1"/>
  <c r="F24" i="12" s="1"/>
  <c r="F19" i="12"/>
  <c r="F23" i="12"/>
  <c r="D17" i="11"/>
  <c r="D28" i="11"/>
  <c r="D39" i="11"/>
  <c r="D50" i="11"/>
  <c r="D61" i="11"/>
  <c r="D72" i="11"/>
  <c r="D83" i="11"/>
  <c r="D94" i="11"/>
  <c r="D105" i="11"/>
  <c r="D116" i="11"/>
  <c r="D39" i="10"/>
  <c r="D17" i="10"/>
  <c r="D28" i="10"/>
  <c r="D50" i="10"/>
  <c r="D61" i="10"/>
  <c r="D72" i="10"/>
  <c r="D83" i="10"/>
  <c r="D94" i="10"/>
  <c r="D105" i="10"/>
  <c r="D116" i="10"/>
  <c r="D8" i="9"/>
  <c r="D15" i="9"/>
  <c r="D17" i="9"/>
  <c r="D41" i="9" s="1"/>
  <c r="D24" i="9"/>
  <c r="D27" i="9"/>
  <c r="D40" i="9"/>
  <c r="D36" i="6"/>
  <c r="D29" i="6"/>
  <c r="D97" i="3"/>
  <c r="G97" i="3"/>
  <c r="D88" i="3"/>
  <c r="E88" i="3"/>
  <c r="E97" i="3" s="1"/>
  <c r="E106" i="3" s="1"/>
  <c r="D68" i="3"/>
  <c r="E68" i="3"/>
  <c r="E75" i="3" s="1"/>
  <c r="D75" i="3"/>
  <c r="D55" i="3"/>
  <c r="E55" i="3"/>
  <c r="G55" i="3"/>
  <c r="E49" i="3"/>
  <c r="D31" i="3"/>
  <c r="D33" i="3" s="1"/>
  <c r="E31" i="3"/>
  <c r="E33" i="3" s="1"/>
  <c r="G31" i="3"/>
  <c r="G33" i="3" s="1"/>
  <c r="D13" i="3"/>
  <c r="D19" i="3" s="1"/>
  <c r="E13" i="3"/>
  <c r="E19" i="3" s="1"/>
  <c r="G13" i="3"/>
  <c r="G19" i="3" s="1"/>
  <c r="D62" i="3"/>
  <c r="E62" i="3"/>
  <c r="G62" i="3"/>
  <c r="F8" i="3"/>
  <c r="F9" i="3"/>
  <c r="F13" i="3" s="1"/>
  <c r="F10" i="3"/>
  <c r="F11" i="3"/>
  <c r="F12" i="3"/>
  <c r="F14" i="3"/>
  <c r="F15" i="3"/>
  <c r="F16" i="3"/>
  <c r="F17" i="3"/>
  <c r="F18" i="3"/>
  <c r="F19" i="3" s="1"/>
  <c r="F20" i="3"/>
  <c r="F21" i="3"/>
  <c r="F23" i="3"/>
  <c r="F24" i="3"/>
  <c r="F25" i="3"/>
  <c r="F26" i="3"/>
  <c r="F27" i="3"/>
  <c r="F31" i="3" s="1"/>
  <c r="F28" i="3"/>
  <c r="F29" i="3"/>
  <c r="F30" i="3"/>
  <c r="F32" i="3"/>
  <c r="F34" i="3"/>
  <c r="F35" i="3"/>
  <c r="F36" i="3"/>
  <c r="F37" i="3"/>
  <c r="F38" i="3"/>
  <c r="F39" i="3"/>
  <c r="F40" i="3"/>
  <c r="F41" i="3"/>
  <c r="F42" i="3"/>
  <c r="F44" i="3"/>
  <c r="F45" i="3"/>
  <c r="F47" i="3"/>
  <c r="F48" i="3"/>
  <c r="F50" i="3"/>
  <c r="F55" i="3" s="1"/>
  <c r="F51" i="3"/>
  <c r="F52" i="3"/>
  <c r="F53" i="3"/>
  <c r="F54" i="3"/>
  <c r="F57" i="3"/>
  <c r="F58" i="3"/>
  <c r="F59" i="3"/>
  <c r="F60" i="3"/>
  <c r="F62" i="3" s="1"/>
  <c r="F61" i="3"/>
  <c r="F64" i="3"/>
  <c r="F70" i="3"/>
  <c r="F71" i="3"/>
  <c r="F72" i="3"/>
  <c r="F94" i="3"/>
  <c r="F95" i="3"/>
  <c r="F101" i="3"/>
  <c r="F104" i="3"/>
  <c r="F7" i="3"/>
  <c r="G46" i="3"/>
  <c r="F46" i="3" s="1"/>
  <c r="C31" i="3"/>
  <c r="G22" i="3"/>
  <c r="E133" i="2"/>
  <c r="E102" i="2"/>
  <c r="F8" i="2"/>
  <c r="F9" i="2"/>
  <c r="F10" i="2"/>
  <c r="F11" i="2"/>
  <c r="F12" i="2"/>
  <c r="F13" i="2"/>
  <c r="F14" i="2"/>
  <c r="F15" i="2"/>
  <c r="F17" i="2"/>
  <c r="F18" i="2"/>
  <c r="F19" i="2"/>
  <c r="F21" i="2"/>
  <c r="F22" i="2"/>
  <c r="F23" i="2"/>
  <c r="F26" i="2"/>
  <c r="F27" i="2"/>
  <c r="F28" i="2"/>
  <c r="F29" i="2"/>
  <c r="F31" i="2"/>
  <c r="F32" i="2"/>
  <c r="F34" i="2"/>
  <c r="F35" i="2"/>
  <c r="F36" i="2"/>
  <c r="F37" i="2"/>
  <c r="F38" i="2"/>
  <c r="F39" i="2"/>
  <c r="F40" i="2"/>
  <c r="F42" i="2"/>
  <c r="F43" i="2"/>
  <c r="F44" i="2"/>
  <c r="F45" i="2"/>
  <c r="F46" i="2"/>
  <c r="F47" i="2"/>
  <c r="F48" i="2"/>
  <c r="F49" i="2"/>
  <c r="F53" i="2"/>
  <c r="F54" i="2"/>
  <c r="F55" i="2"/>
  <c r="F56" i="2"/>
  <c r="F57" i="2"/>
  <c r="F58" i="2"/>
  <c r="F59" i="2"/>
  <c r="F61" i="2"/>
  <c r="F62" i="2"/>
  <c r="F63" i="2"/>
  <c r="F69" i="2"/>
  <c r="F71" i="2"/>
  <c r="F75" i="2"/>
  <c r="F76" i="2"/>
  <c r="F80" i="2"/>
  <c r="F81" i="2"/>
  <c r="F82" i="2"/>
  <c r="F83" i="2"/>
  <c r="F87" i="2"/>
  <c r="F88" i="2"/>
  <c r="F89" i="2"/>
  <c r="F90" i="2"/>
  <c r="F97" i="2"/>
  <c r="F100" i="2"/>
  <c r="F111" i="2"/>
  <c r="F113" i="2"/>
  <c r="F121" i="2"/>
  <c r="F122" i="2"/>
  <c r="F123" i="2"/>
  <c r="F128" i="2"/>
  <c r="F129" i="2"/>
  <c r="F131" i="2"/>
  <c r="G44" i="2"/>
  <c r="D25" i="2"/>
  <c r="D103" i="2" s="1"/>
  <c r="E25" i="2"/>
  <c r="E78" i="2" s="1"/>
  <c r="G24" i="2"/>
  <c r="C24" i="18"/>
  <c r="C26" i="18"/>
  <c r="C14" i="18"/>
  <c r="C16" i="18" s="1"/>
  <c r="B24" i="18"/>
  <c r="B26" i="18" s="1"/>
  <c r="B14" i="18"/>
  <c r="B16" i="18" s="1"/>
  <c r="E27" i="6"/>
  <c r="E28" i="6"/>
  <c r="E29" i="6" s="1"/>
  <c r="E36" i="6" s="1"/>
  <c r="E30" i="6"/>
  <c r="E31" i="6"/>
  <c r="E32" i="6"/>
  <c r="E33" i="6"/>
  <c r="E34" i="6"/>
  <c r="C23" i="8"/>
  <c r="N8" i="16"/>
  <c r="N7" i="16"/>
  <c r="N6" i="16"/>
  <c r="D14" i="16"/>
  <c r="C14" i="16"/>
  <c r="B9" i="16"/>
  <c r="N9" i="16" s="1"/>
  <c r="B8" i="13"/>
  <c r="B15" i="13"/>
  <c r="B22" i="13" s="1"/>
  <c r="B23" i="13" s="1"/>
  <c r="C7" i="2"/>
  <c r="F7" i="2" s="1"/>
  <c r="C18" i="3"/>
  <c r="C21" i="2"/>
  <c r="C24" i="2"/>
  <c r="F24" i="2" s="1"/>
  <c r="C16" i="2"/>
  <c r="F16" i="2" s="1"/>
  <c r="C43" i="3"/>
  <c r="N24" i="16"/>
  <c r="B25" i="16"/>
  <c r="N25" i="16" s="1"/>
  <c r="N10" i="16"/>
  <c r="C17" i="11"/>
  <c r="C28" i="11"/>
  <c r="C39" i="11"/>
  <c r="C50" i="11"/>
  <c r="C61" i="11"/>
  <c r="C72" i="11"/>
  <c r="C83" i="11"/>
  <c r="C94" i="11"/>
  <c r="C105" i="11"/>
  <c r="C116" i="11"/>
  <c r="C12" i="12"/>
  <c r="C20" i="12" s="1"/>
  <c r="C24" i="12" s="1"/>
  <c r="D12" i="12"/>
  <c r="D20" i="12" s="1"/>
  <c r="D24" i="12" s="1"/>
  <c r="E12" i="12"/>
  <c r="C15" i="12"/>
  <c r="D15" i="12"/>
  <c r="E15" i="12"/>
  <c r="C19" i="12"/>
  <c r="D19" i="12"/>
  <c r="E19" i="12"/>
  <c r="E20" i="12"/>
  <c r="E24" i="12"/>
  <c r="C23" i="12"/>
  <c r="D23" i="12"/>
  <c r="E23" i="12"/>
  <c r="B21" i="13"/>
  <c r="B11" i="14"/>
  <c r="B15" i="14"/>
  <c r="C6" i="15"/>
  <c r="D6" i="15"/>
  <c r="E6" i="15" s="1"/>
  <c r="C7" i="15"/>
  <c r="D7" i="15"/>
  <c r="E7" i="15"/>
  <c r="C8" i="15"/>
  <c r="D8" i="15" s="1"/>
  <c r="E8" i="15" s="1"/>
  <c r="C9" i="15"/>
  <c r="D9" i="15" s="1"/>
  <c r="E9" i="15" s="1"/>
  <c r="C10" i="15"/>
  <c r="D10" i="15"/>
  <c r="E10" i="15" s="1"/>
  <c r="C11" i="15"/>
  <c r="D11" i="15"/>
  <c r="E11" i="15"/>
  <c r="C12" i="15"/>
  <c r="D12" i="15" s="1"/>
  <c r="E12" i="15" s="1"/>
  <c r="C13" i="15"/>
  <c r="D13" i="15" s="1"/>
  <c r="E13" i="15" s="1"/>
  <c r="B14" i="15"/>
  <c r="B16" i="15"/>
  <c r="C15" i="15"/>
  <c r="D15" i="15" s="1"/>
  <c r="E15" i="15" s="1"/>
  <c r="C17" i="15"/>
  <c r="D17" i="15" s="1"/>
  <c r="E17" i="15" s="1"/>
  <c r="C18" i="15"/>
  <c r="D18" i="15"/>
  <c r="E18" i="15" s="1"/>
  <c r="C19" i="15"/>
  <c r="D19" i="15"/>
  <c r="E19" i="15"/>
  <c r="C20" i="15"/>
  <c r="D20" i="15"/>
  <c r="E20" i="15"/>
  <c r="C21" i="15"/>
  <c r="D21" i="15" s="1"/>
  <c r="E21" i="15" s="1"/>
  <c r="C22" i="15"/>
  <c r="D22" i="15"/>
  <c r="E22" i="15" s="1"/>
  <c r="C23" i="15"/>
  <c r="D23" i="15"/>
  <c r="E23" i="15"/>
  <c r="B24" i="15"/>
  <c r="C24" i="15" s="1"/>
  <c r="C25" i="15"/>
  <c r="D25" i="15"/>
  <c r="E25" i="15" s="1"/>
  <c r="N11" i="16"/>
  <c r="N12" i="16"/>
  <c r="N13" i="16"/>
  <c r="E14" i="16"/>
  <c r="F14" i="16"/>
  <c r="G14" i="16"/>
  <c r="H14" i="16"/>
  <c r="I14" i="16"/>
  <c r="J14" i="16"/>
  <c r="K14" i="16"/>
  <c r="L14" i="16"/>
  <c r="M14" i="16"/>
  <c r="N15" i="16"/>
  <c r="N16" i="16"/>
  <c r="N17" i="16"/>
  <c r="N18" i="16"/>
  <c r="N19" i="16"/>
  <c r="J25" i="16"/>
  <c r="K25" i="16"/>
  <c r="L25" i="16"/>
  <c r="N21" i="16"/>
  <c r="N22" i="16"/>
  <c r="N23" i="16"/>
  <c r="C25" i="16"/>
  <c r="D25" i="16"/>
  <c r="E25" i="16"/>
  <c r="F25" i="16"/>
  <c r="G25" i="16"/>
  <c r="H25" i="16"/>
  <c r="I25" i="16"/>
  <c r="M25" i="16"/>
  <c r="D13" i="17"/>
  <c r="D21" i="17" s="1"/>
  <c r="D31" i="17" s="1"/>
  <c r="D20" i="17"/>
  <c r="D25" i="17"/>
  <c r="G30" i="2"/>
  <c r="F30" i="2" s="1"/>
  <c r="C30" i="2"/>
  <c r="C33" i="2"/>
  <c r="C41" i="2"/>
  <c r="C44" i="2"/>
  <c r="C50" i="2"/>
  <c r="C51" i="2"/>
  <c r="C60" i="2"/>
  <c r="C65" i="2"/>
  <c r="C77" i="2"/>
  <c r="D77" i="2"/>
  <c r="D78" i="2" s="1"/>
  <c r="C86" i="2"/>
  <c r="C91" i="2"/>
  <c r="C101" i="2"/>
  <c r="C102" i="2" s="1"/>
  <c r="D101" i="2"/>
  <c r="D102" i="2" s="1"/>
  <c r="C107" i="2"/>
  <c r="C114" i="2"/>
  <c r="C124" i="2" s="1"/>
  <c r="C123" i="2"/>
  <c r="D124" i="2"/>
  <c r="C130" i="2"/>
  <c r="C133" i="2" s="1"/>
  <c r="D130" i="2"/>
  <c r="D133" i="2" s="1"/>
  <c r="C13" i="3"/>
  <c r="C19" i="3"/>
  <c r="C22" i="3"/>
  <c r="C33" i="3" s="1"/>
  <c r="D22" i="3"/>
  <c r="D43" i="3"/>
  <c r="G43" i="3"/>
  <c r="F43" i="3" s="1"/>
  <c r="C46" i="3"/>
  <c r="C49" i="3" s="1"/>
  <c r="D46" i="3"/>
  <c r="D49" i="3" s="1"/>
  <c r="C55" i="3"/>
  <c r="C62" i="3"/>
  <c r="C75" i="3"/>
  <c r="C68" i="3"/>
  <c r="C74" i="3"/>
  <c r="D74" i="3"/>
  <c r="C80" i="3"/>
  <c r="F80" i="3" s="1"/>
  <c r="D80" i="3"/>
  <c r="C85" i="3"/>
  <c r="D85" i="3"/>
  <c r="C96" i="3"/>
  <c r="C97" i="3" s="1"/>
  <c r="C106" i="3" s="1"/>
  <c r="D96" i="3"/>
  <c r="G96" i="3"/>
  <c r="C103" i="3"/>
  <c r="D103" i="3"/>
  <c r="D106" i="3" s="1"/>
  <c r="B22" i="4"/>
  <c r="C22" i="4"/>
  <c r="D22" i="4"/>
  <c r="E22" i="4"/>
  <c r="B20" i="5"/>
  <c r="C20" i="5"/>
  <c r="D20" i="5"/>
  <c r="E20" i="5"/>
  <c r="E7" i="6"/>
  <c r="E8" i="6"/>
  <c r="E9" i="6"/>
  <c r="E11" i="6"/>
  <c r="E12" i="6"/>
  <c r="E14" i="6"/>
  <c r="E15" i="6"/>
  <c r="E17" i="6"/>
  <c r="E18" i="6"/>
  <c r="E20" i="6"/>
  <c r="E21" i="6"/>
  <c r="E22" i="6"/>
  <c r="E23" i="6"/>
  <c r="E24" i="6" s="1"/>
  <c r="C24" i="6"/>
  <c r="D24" i="6"/>
  <c r="C29" i="6"/>
  <c r="C36" i="6" s="1"/>
  <c r="I7" i="7"/>
  <c r="I8" i="7"/>
  <c r="I9" i="7"/>
  <c r="I10" i="7"/>
  <c r="I11" i="7"/>
  <c r="I12" i="7"/>
  <c r="I13" i="7"/>
  <c r="I14" i="7"/>
  <c r="I15" i="7"/>
  <c r="C16" i="7"/>
  <c r="D16" i="7"/>
  <c r="I16" i="7" s="1"/>
  <c r="E16" i="7"/>
  <c r="F16" i="7"/>
  <c r="G16" i="7"/>
  <c r="H16" i="7"/>
  <c r="C15" i="8"/>
  <c r="D15" i="8"/>
  <c r="C19" i="8"/>
  <c r="D19" i="8"/>
  <c r="D23" i="8" s="1"/>
  <c r="C8" i="9"/>
  <c r="C15" i="9"/>
  <c r="C17" i="9"/>
  <c r="C24" i="9"/>
  <c r="C41" i="9" s="1"/>
  <c r="C27" i="9"/>
  <c r="C40" i="9"/>
  <c r="C17" i="10"/>
  <c r="C28" i="10"/>
  <c r="C39" i="10"/>
  <c r="C50" i="10"/>
  <c r="C61" i="10"/>
  <c r="C72" i="10"/>
  <c r="C83" i="10"/>
  <c r="C94" i="10"/>
  <c r="C105" i="10"/>
  <c r="C116" i="10"/>
  <c r="G33" i="2"/>
  <c r="F33" i="2" s="1"/>
  <c r="C88" i="3"/>
  <c r="N20" i="16"/>
  <c r="G50" i="2"/>
  <c r="F50" i="2" s="1"/>
  <c r="G41" i="2"/>
  <c r="F41" i="2" s="1"/>
  <c r="G91" i="2"/>
  <c r="F91" i="2" s="1"/>
  <c r="B26" i="15"/>
  <c r="C14" i="15"/>
  <c r="C16" i="15" s="1"/>
  <c r="D14" i="15"/>
  <c r="E14" i="15" s="1"/>
  <c r="E16" i="15" s="1"/>
  <c r="G20" i="2"/>
  <c r="G25" i="2"/>
  <c r="F125" i="2"/>
  <c r="F126" i="2"/>
  <c r="G130" i="2"/>
  <c r="G133" i="2" s="1"/>
  <c r="F130" i="2"/>
  <c r="F127" i="2"/>
  <c r="F132" i="2"/>
  <c r="F133" i="2" s="1"/>
  <c r="G60" i="2"/>
  <c r="F60" i="2"/>
  <c r="F52" i="2"/>
  <c r="F64" i="2"/>
  <c r="G65" i="2"/>
  <c r="F65" i="2"/>
  <c r="F66" i="2"/>
  <c r="F67" i="2"/>
  <c r="F68" i="2"/>
  <c r="F70" i="2"/>
  <c r="F72" i="2"/>
  <c r="F73" i="2"/>
  <c r="G77" i="2"/>
  <c r="F74" i="2"/>
  <c r="F79" i="2"/>
  <c r="F84" i="2"/>
  <c r="F86" i="2"/>
  <c r="G86" i="2"/>
  <c r="F85" i="2"/>
  <c r="F92" i="2"/>
  <c r="F93" i="2"/>
  <c r="F94" i="2"/>
  <c r="F95" i="2"/>
  <c r="F96" i="2"/>
  <c r="F98" i="2"/>
  <c r="F99" i="2"/>
  <c r="G101" i="2"/>
  <c r="F101" i="2" s="1"/>
  <c r="F102" i="2" s="1"/>
  <c r="F104" i="2"/>
  <c r="F105" i="2"/>
  <c r="F106" i="2"/>
  <c r="F107" i="2"/>
  <c r="F108" i="2"/>
  <c r="F109" i="2"/>
  <c r="F110" i="2"/>
  <c r="F112" i="2"/>
  <c r="G114" i="2"/>
  <c r="F114" i="2" s="1"/>
  <c r="F115" i="2"/>
  <c r="F116" i="2"/>
  <c r="F117" i="2"/>
  <c r="F118" i="2"/>
  <c r="F119" i="2"/>
  <c r="F120" i="2"/>
  <c r="G124" i="2"/>
  <c r="F124" i="2" s="1"/>
  <c r="F69" i="3"/>
  <c r="F73" i="3"/>
  <c r="G74" i="3"/>
  <c r="F74" i="3" s="1"/>
  <c r="F63" i="3"/>
  <c r="F68" i="3" s="1"/>
  <c r="F65" i="3"/>
  <c r="F66" i="3"/>
  <c r="F67" i="3"/>
  <c r="G68" i="3"/>
  <c r="F77" i="3"/>
  <c r="F78" i="3"/>
  <c r="F79" i="3"/>
  <c r="F81" i="3"/>
  <c r="F82" i="3"/>
  <c r="F83" i="3"/>
  <c r="F84" i="3"/>
  <c r="F85" i="3"/>
  <c r="F86" i="3"/>
  <c r="F88" i="3" s="1"/>
  <c r="F87" i="3"/>
  <c r="G88" i="3"/>
  <c r="F89" i="3"/>
  <c r="F90" i="3"/>
  <c r="F91" i="3"/>
  <c r="F92" i="3"/>
  <c r="F93" i="3"/>
  <c r="F98" i="3"/>
  <c r="F99" i="3"/>
  <c r="F100" i="3"/>
  <c r="G103" i="3"/>
  <c r="G106" i="3" s="1"/>
  <c r="F103" i="3"/>
  <c r="F102" i="3"/>
  <c r="F105" i="3"/>
  <c r="C26" i="15" l="1"/>
  <c r="D24" i="15"/>
  <c r="F75" i="3"/>
  <c r="C56" i="3"/>
  <c r="C76" i="3" s="1"/>
  <c r="F33" i="3"/>
  <c r="E56" i="3"/>
  <c r="E76" i="3" s="1"/>
  <c r="E107" i="3" s="1"/>
  <c r="C107" i="3"/>
  <c r="C78" i="2"/>
  <c r="F49" i="3"/>
  <c r="F56" i="3" s="1"/>
  <c r="F76" i="3" s="1"/>
  <c r="F20" i="2"/>
  <c r="D56" i="3"/>
  <c r="D76" i="3" s="1"/>
  <c r="D107" i="3" s="1"/>
  <c r="D134" i="2"/>
  <c r="D16" i="15"/>
  <c r="F96" i="3"/>
  <c r="F97" i="3" s="1"/>
  <c r="F106" i="3" s="1"/>
  <c r="F107" i="3" s="1"/>
  <c r="F77" i="2"/>
  <c r="B14" i="16"/>
  <c r="N14" i="16" s="1"/>
  <c r="G51" i="2"/>
  <c r="F51" i="2" s="1"/>
  <c r="C20" i="2"/>
  <c r="C25" i="2" s="1"/>
  <c r="C103" i="2" s="1"/>
  <c r="C134" i="2" s="1"/>
  <c r="G102" i="2"/>
  <c r="E103" i="2"/>
  <c r="E134" i="2" s="1"/>
  <c r="F22" i="3"/>
  <c r="G75" i="3"/>
  <c r="G49" i="3"/>
  <c r="G56" i="3" s="1"/>
  <c r="G76" i="3" s="1"/>
  <c r="G107" i="3" s="1"/>
  <c r="G103" i="2" l="1"/>
  <c r="G134" i="2" s="1"/>
  <c r="G78" i="2"/>
  <c r="F25" i="2"/>
  <c r="F103" i="2" s="1"/>
  <c r="F134" i="2" s="1"/>
  <c r="D26" i="15"/>
  <c r="E24" i="15"/>
  <c r="E26" i="15" s="1"/>
  <c r="F78" i="2" l="1"/>
</calcChain>
</file>

<file path=xl/sharedStrings.xml><?xml version="1.0" encoding="utf-8"?>
<sst xmlns="http://schemas.openxmlformats.org/spreadsheetml/2006/main" count="1394" uniqueCount="813">
  <si>
    <t>Adatok forintban!</t>
  </si>
  <si>
    <t>Rovatrend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</si>
  <si>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</si>
  <si>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</si>
  <si>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</si>
  <si>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</si>
  <si>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</si>
  <si>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</si>
  <si>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</si>
  <si>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</si>
  <si>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K1-8. Költségvetési kiadások</t>
  </si>
  <si>
    <t>K9. Finanszírozási kiadások</t>
  </si>
  <si>
    <t>KIADÁSOK ÖSSZESEN (K1-9)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</si>
  <si>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</si>
  <si>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</si>
  <si>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</si>
  <si>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</si>
  <si>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</si>
  <si>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</si>
  <si>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</si>
  <si>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B1-7. Költségvetési bevételek</t>
  </si>
  <si>
    <t>B8. Finanszírozási bevételek</t>
  </si>
  <si>
    <t>BEVÉTELEK ÖSSZESEN (B1-8)</t>
  </si>
  <si>
    <t>Mátraszentimre Községi Önkormányzat 2016. évi költségvetése</t>
  </si>
  <si>
    <t>Kiadások (Adatok forintban!)</t>
  </si>
  <si>
    <t>Kiadási előirányzatok Önkormányzat</t>
  </si>
  <si>
    <t>Rovat megnevezése</t>
  </si>
  <si>
    <t>Rovat-szám</t>
  </si>
  <si>
    <t>önként vállalt feladatok</t>
  </si>
  <si>
    <t xml:space="preserve">állami (államigazgatási) feladatok 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</si>
  <si>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</si>
  <si>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</si>
  <si>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</si>
  <si>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</si>
  <si>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</si>
  <si>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</si>
  <si>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</si>
  <si>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</si>
  <si>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</si>
  <si>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</si>
  <si>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</si>
  <si>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</si>
  <si>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</si>
  <si>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</si>
  <si>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</si>
  <si>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</si>
  <si>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</si>
  <si>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</si>
  <si>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</si>
  <si>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</si>
  <si>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</si>
  <si>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</si>
  <si>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</si>
  <si>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</si>
  <si>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Foglalkoztatottak egyéb személyi juttatásai</t>
  </si>
  <si>
    <t>K1113</t>
  </si>
  <si>
    <t xml:space="preserve">Foglalkoztatottak személyi juttatásai 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</si>
  <si>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</si>
  <si>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</si>
  <si>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</si>
  <si>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</si>
  <si>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</si>
  <si>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</si>
  <si>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</si>
  <si>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 xml:space="preserve">Külső személyi juttatások </t>
  </si>
  <si>
    <t>K12</t>
  </si>
  <si>
    <t xml:space="preserve">Személyi juttatások </t>
  </si>
  <si>
    <t>K1</t>
  </si>
  <si>
    <t xml:space="preserve">Munkaadókat terhelő járulékok és szociális hozzájárulási adó                                                                            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</si>
  <si>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</si>
  <si>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</si>
  <si>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</si>
  <si>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</si>
  <si>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</si>
  <si>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</si>
  <si>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</si>
  <si>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 xml:space="preserve">Készletbeszerzés </t>
  </si>
  <si>
    <t>K31</t>
  </si>
  <si>
    <t>Informatikai szolgáltatások igénybevétele</t>
  </si>
  <si>
    <t>K321</t>
  </si>
  <si>
    <t>Egyéb kommunikációs szolgáltatások</t>
  </si>
  <si>
    <t>K322</t>
  </si>
  <si>
    <t xml:space="preserve">Kommunikációs szolgáltatások </t>
  </si>
  <si>
    <t>K32</t>
  </si>
  <si>
    <t>Közüzemi díjak</t>
  </si>
  <si>
    <t>K331</t>
  </si>
  <si>
    <t>Vásárolt élelmezés</t>
  </si>
  <si>
    <t>K332</t>
  </si>
  <si>
    <t>Bérleti és lízing díjak</t>
  </si>
  <si>
    <t>K333</t>
  </si>
  <si>
    <t>Karbantartási, kisjavítási szolgáltatások</t>
  </si>
  <si>
    <t>K334</t>
  </si>
  <si>
    <t>Közvetített szolgáltatások</t>
  </si>
  <si>
    <t>K335</t>
  </si>
  <si>
    <t xml:space="preserve">Szakmai tevékenységet segítő szolgáltatások </t>
  </si>
  <si>
    <t>K336</t>
  </si>
  <si>
    <t>Egyéb szolgáltatások</t>
  </si>
  <si>
    <t>K337</t>
  </si>
  <si>
    <t xml:space="preserve">Szolgáltatási kiadások </t>
  </si>
  <si>
    <t>K33</t>
  </si>
  <si>
    <t>Kiküldetések kiadásai</t>
  </si>
  <si>
    <t>K341</t>
  </si>
  <si>
    <t>Reklám- és propagandakiadások</t>
  </si>
  <si>
    <t>K342</t>
  </si>
  <si>
    <t xml:space="preserve">Kiküldetések, reklám- és propagandakiadások 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</si>
  <si>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</si>
  <si>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</si>
  <si>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</si>
  <si>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</si>
  <si>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</si>
  <si>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 xml:space="preserve">Kamatkiadások </t>
  </si>
  <si>
    <t>K353</t>
  </si>
  <si>
    <t>Egyéb pénzügyi műveletek kiadásai</t>
  </si>
  <si>
    <t>K354</t>
  </si>
  <si>
    <t>Egyéb dologi kiadások</t>
  </si>
  <si>
    <t>K355</t>
  </si>
  <si>
    <t xml:space="preserve">Különféle befizetések és egyéb dologi kiadások </t>
  </si>
  <si>
    <t>K35</t>
  </si>
  <si>
    <t xml:space="preserve">Dologi kiadások </t>
  </si>
  <si>
    <t>K3</t>
  </si>
  <si>
    <t>Társadalombiztosítási ellátások</t>
  </si>
  <si>
    <t>K41</t>
  </si>
  <si>
    <t>Családi támogatások</t>
  </si>
  <si>
    <t>K42</t>
  </si>
  <si>
    <t>Pénzbeli kárpótlások, kártérítések</t>
  </si>
  <si>
    <t>K43</t>
  </si>
  <si>
    <t>Betegséggel kapcsolatos (nem társadalombiztosítási) ellátások</t>
  </si>
  <si>
    <t>K44</t>
  </si>
  <si>
    <t>Foglalkoztatással, munkanélküliséggel kapcsolatos ellátások</t>
  </si>
  <si>
    <t>K45</t>
  </si>
  <si>
    <t>Lakhatással kapcsolatos ellátások</t>
  </si>
  <si>
    <t>K46</t>
  </si>
  <si>
    <t>Intézményi ellátottak pénzbeli juttatásai</t>
  </si>
  <si>
    <t>K47</t>
  </si>
  <si>
    <t>Egyéb nem intézményi ellátások</t>
  </si>
  <si>
    <t>K48</t>
  </si>
  <si>
    <t xml:space="preserve">Ellátottak pénzbeli juttatásai </t>
  </si>
  <si>
    <t>K4</t>
  </si>
  <si>
    <t>Nemzetközi kötelezettségek</t>
  </si>
  <si>
    <t>K501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</si>
  <si>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</si>
  <si>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</si>
  <si>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</si>
  <si>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</si>
  <si>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 és befizetések</t>
  </si>
  <si>
    <t>K5023</t>
  </si>
  <si>
    <t>Elvonások és befizetések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</si>
  <si>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</si>
  <si>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</si>
  <si>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</si>
  <si>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</si>
  <si>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</si>
  <si>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</si>
  <si>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</si>
  <si>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</si>
  <si>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</si>
  <si>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</si>
  <si>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</si>
  <si>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</si>
  <si>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</si>
  <si>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</si>
  <si>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</si>
  <si>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</si>
  <si>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</si>
  <si>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</si>
  <si>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</si>
  <si>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</t>
  </si>
  <si>
    <t>K512</t>
  </si>
  <si>
    <t>Tartalékok</t>
  </si>
  <si>
    <t>K513</t>
  </si>
  <si>
    <t xml:space="preserve">Egyéb működési célú kiadások </t>
  </si>
  <si>
    <t>K5</t>
  </si>
  <si>
    <t>Működési költségvetés előirányzat csoport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</si>
  <si>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</si>
  <si>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</si>
  <si>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</si>
  <si>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</si>
  <si>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</si>
  <si>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</si>
  <si>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</si>
  <si>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</si>
  <si>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</si>
  <si>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</si>
  <si>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</si>
  <si>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</si>
  <si>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</si>
  <si>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</si>
  <si>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 xml:space="preserve">Beruházások 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</si>
  <si>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</si>
  <si>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</si>
  <si>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</si>
  <si>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</si>
  <si>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</si>
  <si>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</si>
  <si>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</si>
  <si>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</si>
  <si>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</si>
  <si>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 xml:space="preserve">Felújítások 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</si>
  <si>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</si>
  <si>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</si>
  <si>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</si>
  <si>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</si>
  <si>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</si>
  <si>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visszatérítendő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</si>
  <si>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</si>
  <si>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</si>
  <si>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</si>
  <si>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</si>
  <si>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</si>
  <si>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</si>
  <si>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</si>
  <si>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Lakástámogatás</t>
  </si>
  <si>
    <t>K87</t>
  </si>
  <si>
    <t>Felhalmozási vélú támogatások az Európai Uniónak</t>
  </si>
  <si>
    <t>K88</t>
  </si>
  <si>
    <t>Egyéb fellalmozási célú támogatások államáztartáson kívülre</t>
  </si>
  <si>
    <t>K89</t>
  </si>
  <si>
    <t xml:space="preserve">Egyéb felhalmozási célú kiadások </t>
  </si>
  <si>
    <t>K8</t>
  </si>
  <si>
    <t xml:space="preserve">Felhalmozási költségvetés előirányzat csoport </t>
  </si>
  <si>
    <t xml:space="preserve">Költségvetési kiadások </t>
  </si>
  <si>
    <t>K1-K8</t>
  </si>
  <si>
    <t xml:space="preserve">Hosszú lejáratú hitelek, kölcsönök törlesztése </t>
  </si>
  <si>
    <t>K9111</t>
  </si>
  <si>
    <t>Likviditási célú hitelek, kölcsönök törlesztése pénzügyi vállalkozásnak</t>
  </si>
  <si>
    <t>K9112</t>
  </si>
  <si>
    <t xml:space="preserve">Rövid lejáratú hitelek, kölcsönök törlesztése </t>
  </si>
  <si>
    <t>K9113</t>
  </si>
  <si>
    <t xml:space="preserve">Hitel-, kölcsöntörlesztés államháztartáson kívülre </t>
  </si>
  <si>
    <t>K911</t>
  </si>
  <si>
    <t>Forgatási célú belföldi értékpapírok vásárlása</t>
  </si>
  <si>
    <t>K9121</t>
  </si>
  <si>
    <t>Befektetési célú belföldi éptékpapírok vásárlása</t>
  </si>
  <si>
    <t>K9122</t>
  </si>
  <si>
    <t>Kincstárjegyek beváltása</t>
  </si>
  <si>
    <t>K9123</t>
  </si>
  <si>
    <t>Éven belüli lejáratú belföldi értékpapírok beváltása</t>
  </si>
  <si>
    <t>K9124</t>
  </si>
  <si>
    <t>Belföldi kötvények beváltása</t>
  </si>
  <si>
    <t>K9125</t>
  </si>
  <si>
    <t>Éven túli lejáratú belföldi értékpapírok beváltása</t>
  </si>
  <si>
    <t>K9126</t>
  </si>
  <si>
    <t xml:space="preserve">Belföldi értékpapírok kiadásai 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</si>
  <si>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</si>
  <si>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</si>
  <si>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</si>
  <si>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</si>
  <si>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</si>
  <si>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</si>
  <si>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</si>
  <si>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lekötött bankbetétként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</si>
  <si>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</si>
  <si>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</si>
  <si>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</si>
  <si>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</si>
  <si>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</si>
  <si>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Hosszú lejáratú tulajdonosi kölcsönök kiadásai</t>
  </si>
  <si>
    <t>K9191</t>
  </si>
  <si>
    <t>Rövid lejáratú tulajdonosi kölcsönök kiadásai</t>
  </si>
  <si>
    <t>K9192</t>
  </si>
  <si>
    <t>Tulajdonosi kölcsönök kiadásai</t>
  </si>
  <si>
    <t>K919</t>
  </si>
  <si>
    <t xml:space="preserve">Belföldi finanszírozás kiadásai 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</si>
  <si>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</si>
  <si>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</si>
  <si>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</si>
  <si>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</si>
  <si>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</si>
  <si>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Külföldi értékpapírok beváltása</t>
  </si>
  <si>
    <t>K923</t>
  </si>
  <si>
    <t>Hitelek, kölcsönök törlesztése küldöldi kormányoknak és nemzetközi szervezeteknek</t>
  </si>
  <si>
    <t>K924</t>
  </si>
  <si>
    <t>Hitelek, kölcsönök törlesztése küldöldi pénzintézeteknek</t>
  </si>
  <si>
    <t>K925</t>
  </si>
  <si>
    <t xml:space="preserve">Külföldi finanszírozás kiadásai </t>
  </si>
  <si>
    <t>K92</t>
  </si>
  <si>
    <t>Adóssághoz nem kapcsolódó származékos ügyletek kiadásai</t>
  </si>
  <si>
    <t>K93</t>
  </si>
  <si>
    <t xml:space="preserve">Váltókiadások </t>
  </si>
  <si>
    <t>K94</t>
  </si>
  <si>
    <t xml:space="preserve">Finanszírozási kiadások </t>
  </si>
  <si>
    <t>K9</t>
  </si>
  <si>
    <t>Bevételek (Adatok  Ft-ban!)</t>
  </si>
  <si>
    <t>Bevételi előirányzat Önkormányzat</t>
  </si>
  <si>
    <t>Rovat-
szám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</si>
  <si>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</si>
  <si>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</si>
  <si>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</si>
  <si>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</si>
  <si>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gyermekjóléti és gyermekétkeztetési feladatainak támogatása</t>
  </si>
  <si>
    <t>B113</t>
  </si>
  <si>
    <t>Települési önkormányzatok kulturális feladatainak támogatása</t>
  </si>
  <si>
    <t>B114</t>
  </si>
  <si>
    <t>Működési célú költségvetési támogatások és kiegészítő támogatások</t>
  </si>
  <si>
    <t>B115</t>
  </si>
  <si>
    <t>Elszámolásból származó bevételek</t>
  </si>
  <si>
    <t>B116</t>
  </si>
  <si>
    <t xml:space="preserve">Önkormányzatok működési támogatásai 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</si>
  <si>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</si>
  <si>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</si>
  <si>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</si>
  <si>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</si>
  <si>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</si>
  <si>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</si>
  <si>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</si>
  <si>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</si>
  <si>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</si>
  <si>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</si>
  <si>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</si>
  <si>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Működési célú támogatások államháztartáson belülről</t>
  </si>
  <si>
    <t>B1</t>
  </si>
  <si>
    <t>Magánszemélyek jövedelemadói</t>
  </si>
  <si>
    <t>B311</t>
  </si>
  <si>
    <t xml:space="preserve">Társaságok jövedelemadói </t>
  </si>
  <si>
    <t>B312</t>
  </si>
  <si>
    <t xml:space="preserve">Jövedelemadók 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</si>
  <si>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</si>
  <si>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</si>
  <si>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</si>
  <si>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</si>
  <si>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</si>
  <si>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</si>
  <si>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</si>
  <si>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Értékesítési és forgalmi adók </t>
  </si>
  <si>
    <t>B351</t>
  </si>
  <si>
    <t xml:space="preserve">Fogyasztási adók </t>
  </si>
  <si>
    <t>B352</t>
  </si>
  <si>
    <t xml:space="preserve">Pénzügyi monopóliumok nyereségét terhelő adók </t>
  </si>
  <si>
    <t>B353</t>
  </si>
  <si>
    <t>Gépjárműadók</t>
  </si>
  <si>
    <t>B354</t>
  </si>
  <si>
    <t xml:space="preserve">Egyéb áruhasználati és szolgáltatási adók </t>
  </si>
  <si>
    <t>B355</t>
  </si>
  <si>
    <t xml:space="preserve">Termékek és szolgáltatások adói </t>
  </si>
  <si>
    <t>B35</t>
  </si>
  <si>
    <t xml:space="preserve">Egyéb közhatalmi bevételek </t>
  </si>
  <si>
    <t>B36</t>
  </si>
  <si>
    <t xml:space="preserve">Közhatalmi bevételek </t>
  </si>
  <si>
    <t>B3</t>
  </si>
  <si>
    <t>Készletértékesítés ellenértéke</t>
  </si>
  <si>
    <t>B401</t>
  </si>
  <si>
    <t>Szolgáltatások ellenértéke</t>
  </si>
  <si>
    <t>B402</t>
  </si>
  <si>
    <t>Közvetített szolgáltatások ellenértéke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</si>
  <si>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</si>
  <si>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</si>
  <si>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</si>
  <si>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</si>
  <si>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</si>
  <si>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</si>
  <si>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</si>
  <si>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</si>
  <si>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</si>
  <si>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 xml:space="preserve">Befektetett pénzügyi eszközökből származó bevételek </t>
  </si>
  <si>
    <t>B4081</t>
  </si>
  <si>
    <t>Egyéb kapott (járó) kamatok és kamatjellegű bevételek</t>
  </si>
  <si>
    <t>B4082</t>
  </si>
  <si>
    <t>Kamatbevételek és más nyereségjellegű bevételek</t>
  </si>
  <si>
    <t>B408</t>
  </si>
  <si>
    <t>Részesedésekből származó pénzügyi műveletek bevételei</t>
  </si>
  <si>
    <t>B4091</t>
  </si>
  <si>
    <t>Más egyéb pénzügyi műveletek bevételei</t>
  </si>
  <si>
    <t>B4092</t>
  </si>
  <si>
    <t>Egyéb pénzügyi műveletek bevételei</t>
  </si>
  <si>
    <t>B409</t>
  </si>
  <si>
    <t>Biztosító által fizetett kártérítés</t>
  </si>
  <si>
    <t>B410</t>
  </si>
  <si>
    <t>Egyéb működési bevételek</t>
  </si>
  <si>
    <t>B411</t>
  </si>
  <si>
    <t xml:space="preserve">Működési bevételek </t>
  </si>
  <si>
    <t>B4</t>
  </si>
  <si>
    <t>Működési célú garancia- és kezességvállalásból származó megtérülések államháztartáson kívülről</t>
  </si>
  <si>
    <t>B61</t>
  </si>
  <si>
    <t>Működési célú visszatérítendő támogatások, kölcsönök visszatérülése az Európai Uniótól</t>
  </si>
  <si>
    <t>B62</t>
  </si>
  <si>
    <t>Működési célú visszatérítendő támogatások, kölcsönök visszatérülése kormányoktól és más nemzetközi szervezetektől</t>
  </si>
  <si>
    <t>B63</t>
  </si>
  <si>
    <t>Működési célú visszatérítendő támogatások, kölcsönök visszatérülése államháztartáson kívülről</t>
  </si>
  <si>
    <t>B64</t>
  </si>
  <si>
    <t>Egyéb működési célú átvett pénzeszközök</t>
  </si>
  <si>
    <t>B65</t>
  </si>
  <si>
    <t xml:space="preserve">Működési célú átvett pénzeszközök </t>
  </si>
  <si>
    <t>B6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</si>
  <si>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</si>
  <si>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</si>
  <si>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</si>
  <si>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</si>
  <si>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Felhalmozási célú visszatérítendő támogatások, kölcsönök visszatérülése államháztartáson belülről</t>
  </si>
  <si>
    <t>B23</t>
  </si>
  <si>
    <t>Felhalmozási célú visszatérítendő támogatások, kölcsönök igénybevétele államháztartáson belülről</t>
  </si>
  <si>
    <t>B24</t>
  </si>
  <si>
    <t>Egyéb felhalmozási célú támogatások bevételei államháztartáson belülről</t>
  </si>
  <si>
    <t>B25</t>
  </si>
  <si>
    <t xml:space="preserve">Felhalmozási célú támogatások államháztartáson belülről </t>
  </si>
  <si>
    <t>B2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</si>
  <si>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</si>
  <si>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</si>
  <si>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</si>
  <si>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</si>
  <si>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</si>
  <si>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</si>
  <si>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</si>
  <si>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</si>
  <si>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</si>
  <si>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</si>
  <si>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 xml:space="preserve">Felhalmozási bevételek </t>
  </si>
  <si>
    <t>B5</t>
  </si>
  <si>
    <t>Felhalmozási célú garancia- és kezességvállalásból származó megtérülések államháztartáson kívülről</t>
  </si>
  <si>
    <t>B71</t>
  </si>
  <si>
    <t>Felhalmozási célú visszatérítendő támogatások, kölcsönök visszatérülése az Európai Uniótól</t>
  </si>
  <si>
    <t>B72</t>
  </si>
  <si>
    <t>Felhalmozási célú visszatérítendő támogatások, kölcsönök visszatérülése kormányoktól és más nemzetközi szervezetektől</t>
  </si>
  <si>
    <t>B73</t>
  </si>
  <si>
    <t>Felhalmozási célú visszatérítendő támogatások, kölcsönök visszatérülése államháztartáson kívülről</t>
  </si>
  <si>
    <t>B74</t>
  </si>
  <si>
    <t>Egyéb felhalmozási célú átvett pénzeszközök</t>
  </si>
  <si>
    <t>B75</t>
  </si>
  <si>
    <t xml:space="preserve">Felhalmozási célú átvett pénzeszközök </t>
  </si>
  <si>
    <t>B7</t>
  </si>
  <si>
    <t xml:space="preserve">Költségvetési bevételek </t>
  </si>
  <si>
    <t>B1-B7</t>
  </si>
  <si>
    <t>Hosszú lejáratú hitelek, kölcsönök felvétele pénzügyi vállalkozástól</t>
  </si>
  <si>
    <t>B8111</t>
  </si>
  <si>
    <t>Likviditási célú hitelek, kölcsönök felvétele pénzügyi vállalkozástól</t>
  </si>
  <si>
    <t>B8112</t>
  </si>
  <si>
    <t>Rövid lejáratú hitelek, kölcsönök felvétele pénzügyi vállalkozástól</t>
  </si>
  <si>
    <t>B8113</t>
  </si>
  <si>
    <t>Hitel-, kölcsönfelvétel pénzügyi vállalkozástól</t>
  </si>
  <si>
    <t>B811</t>
  </si>
  <si>
    <t>Forgatási célú belföldi értékpapírok beváltása, értékesítése</t>
  </si>
  <si>
    <t>B8121</t>
  </si>
  <si>
    <t>Éven belüli lejáratú belföldi értékpapírok kibocsátása</t>
  </si>
  <si>
    <t>B8122</t>
  </si>
  <si>
    <t>Befektetési célú belföldi értékpapírok beváltása,  értékesítése</t>
  </si>
  <si>
    <t>B8123</t>
  </si>
  <si>
    <t>Éven túli lejáratú belföldi értékpapírok kibocsátása</t>
  </si>
  <si>
    <t>B8124</t>
  </si>
  <si>
    <t xml:space="preserve">Belföldi értékpapírok bevételei </t>
  </si>
  <si>
    <t>B812</t>
  </si>
  <si>
    <t xml:space="preserve">Előző év költségvetési maradványának igénybevétele </t>
  </si>
  <si>
    <t>B8131</t>
  </si>
  <si>
    <t xml:space="preserve">Előző év vállalkozási maradványának igénybevétele </t>
  </si>
  <si>
    <t>B8132</t>
  </si>
  <si>
    <t xml:space="preserve">Maradvány igénybevétele 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</si>
  <si>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</si>
  <si>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</si>
  <si>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</si>
  <si>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</si>
  <si>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</si>
  <si>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</si>
  <si>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</si>
  <si>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Lekötött bankbetétek megszüntetése</t>
  </si>
  <si>
    <t>B817</t>
  </si>
  <si>
    <t>Központi költségvetés sajátos finanszírozási bevételei</t>
  </si>
  <si>
    <t>B818</t>
  </si>
  <si>
    <t>Hosszú lejáratú tulajdonosi kölcsönök bevételei</t>
  </si>
  <si>
    <t>B8191</t>
  </si>
  <si>
    <t>Rövid lejáratú tulajdonosi kölcsönök bevételei</t>
  </si>
  <si>
    <t>B8192</t>
  </si>
  <si>
    <t>Tulajdonosi kölcsönök bevételei</t>
  </si>
  <si>
    <t>B819</t>
  </si>
  <si>
    <t xml:space="preserve">Belföldi finanszírozás bevételei 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</si>
  <si>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</si>
  <si>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</si>
  <si>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</si>
  <si>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</si>
  <si>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</si>
  <si>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</si>
  <si>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</si>
  <si>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Hitelek, kölcsönök felvétele külföldi kormányoktól és nemzetközi szervezetektől</t>
  </si>
  <si>
    <t>B824</t>
  </si>
  <si>
    <t>Hitelek, kölcsönök felvétele külföldi pénzintézetektől</t>
  </si>
  <si>
    <t>B825</t>
  </si>
  <si>
    <t xml:space="preserve">Külföldi finanszírozás bevételei </t>
  </si>
  <si>
    <t>B82</t>
  </si>
  <si>
    <t>Adóssághoz nem kapcsolódó származékos ügyletek bevételei</t>
  </si>
  <si>
    <t>B83</t>
  </si>
  <si>
    <t>Váltóbevételek</t>
  </si>
  <si>
    <t>B84</t>
  </si>
  <si>
    <t xml:space="preserve">Finanszírozási bevételek </t>
  </si>
  <si>
    <t>B8</t>
  </si>
  <si>
    <t>4. sz.melléklete</t>
  </si>
  <si>
    <t>Mátraszentimre Községi Önkormányzat</t>
  </si>
  <si>
    <t>Létszámkeret kimutatása</t>
  </si>
  <si>
    <t>Megnevezés:</t>
  </si>
  <si>
    <t>2016. évi tényleges nyitó létszám (főben)</t>
  </si>
  <si>
    <t>2016. évi létszám-keret (főben)</t>
  </si>
  <si>
    <t>Polgármester</t>
  </si>
  <si>
    <t>Iskolai étkeztetés</t>
  </si>
  <si>
    <t>Óvodai étkeztetés</t>
  </si>
  <si>
    <t>Munkahelyi vendéglátás</t>
  </si>
  <si>
    <t xml:space="preserve">Szociális étkeztetés </t>
  </si>
  <si>
    <t>Falugondnoki szolgálat</t>
  </si>
  <si>
    <t>Háziorvosi szolgálat főállású</t>
  </si>
  <si>
    <t>Háziorvosi szolgálat részmunkaidős</t>
  </si>
  <si>
    <t>Védőnői szolgálat megbízási szerződéssel</t>
  </si>
  <si>
    <t>Nappali szociális ellátás</t>
  </si>
  <si>
    <t>-</t>
  </si>
  <si>
    <t>Házi segítségnyújtás</t>
  </si>
  <si>
    <t>Könyvtári szolgálat</t>
  </si>
  <si>
    <t>Községgazdálkodási szolgálat</t>
  </si>
  <si>
    <t>- ebből közalkalmazott</t>
  </si>
  <si>
    <t>Munkaszerződéssel foglalkoztatott</t>
  </si>
  <si>
    <t>Községi Önkormányzat Összesen</t>
  </si>
  <si>
    <t xml:space="preserve"> ebből főfoglalkozású</t>
  </si>
  <si>
    <t xml:space="preserve"> ebből megbízási szerződéses</t>
  </si>
  <si>
    <t xml:space="preserve"> ebből részmunkaidős</t>
  </si>
  <si>
    <t xml:space="preserve"> ebből munkaszerződés</t>
  </si>
  <si>
    <t>Közfoglalkoztatottak</t>
  </si>
  <si>
    <t>4/1.sz.melléklete</t>
  </si>
  <si>
    <t>Megnevezés</t>
  </si>
  <si>
    <t>2016. tényleges munkajogi  nyitó létszám</t>
  </si>
  <si>
    <t>2016. évi létszám keret</t>
  </si>
  <si>
    <t>000030 (polgármester)</t>
  </si>
  <si>
    <t>A fiz.o. közalk.</t>
  </si>
  <si>
    <t>B fiz o. közalk</t>
  </si>
  <si>
    <t>C fiz o. közalk</t>
  </si>
  <si>
    <t>D fiz.o. közalk.</t>
  </si>
  <si>
    <t>E fiz.o. közlak</t>
  </si>
  <si>
    <t>F fiz o. közalk</t>
  </si>
  <si>
    <t>G fiz o. közalk</t>
  </si>
  <si>
    <t>H fiz o. közalk</t>
  </si>
  <si>
    <t>Részmunkaidős</t>
  </si>
  <si>
    <t>Megbízási szerz.</t>
  </si>
  <si>
    <t>Munkaszerz.</t>
  </si>
  <si>
    <t>Összesen:</t>
  </si>
  <si>
    <t>Beruházások és felújítások előirányzata (Adatok forintban!)</t>
  </si>
  <si>
    <t xml:space="preserve">Ingatlanok beszerzése, létesítése </t>
  </si>
  <si>
    <t>Útfelújítások</t>
  </si>
  <si>
    <t>Szolgáltati lakások, egyéb építmények felújítása</t>
  </si>
  <si>
    <t>ELŐIRÁNYZATOK</t>
  </si>
  <si>
    <t>Kötelezettségek megnevezése</t>
  </si>
  <si>
    <t>Köt.vállalás éve</t>
  </si>
  <si>
    <t>Tárgyév előtti kifizetés</t>
  </si>
  <si>
    <t>2018. évi kifizetés</t>
  </si>
  <si>
    <t>Összesen</t>
  </si>
  <si>
    <t>Működési célú hiteltörlesztések összesen:</t>
  </si>
  <si>
    <t>Felhalmozási célú hiteltörlesztések</t>
  </si>
  <si>
    <t>Beruházások összesen:</t>
  </si>
  <si>
    <t>Felújítások összesen:</t>
  </si>
  <si>
    <t>MINDÖSSZESEN:</t>
  </si>
  <si>
    <t>a költségvetési év azon fejlesztési céljai, amelyek megvalósításához a Stabilitási tv. 3. § (1) bekezdése szerinti adósságot keletkeztető ügylet megkötése válik vagy válhat szükségessé (E Ft)</t>
  </si>
  <si>
    <t xml:space="preserve"> ELŐIRÁNYZATOK</t>
  </si>
  <si>
    <t xml:space="preserve">kiadási eredeti előirányzat </t>
  </si>
  <si>
    <t>ebből kiadási előirányzat fedezete-saját forrás</t>
  </si>
  <si>
    <t>ebből kiadási előirányzat fedezete-adósságot keletkeztető ügylet</t>
  </si>
  <si>
    <t>adósságot keletkeztető ügylet fajtája hitel/lízing/kölcsön/értékpapír</t>
  </si>
  <si>
    <t>adósságot keletkeztető ügylet rovatszáma (B8)</t>
  </si>
  <si>
    <t>adósságot keletkeztető ügylet kezdő időpontja</t>
  </si>
  <si>
    <t>adósságot keletkeztető ügylet lejárati időpontja</t>
  </si>
  <si>
    <t>adósságot keletkeztető ügylet- várható visszatérítendő összege (kamattal) leáratig mindösszesen</t>
  </si>
  <si>
    <t>Szolgálati lakások, egyéb építmények felújítása</t>
  </si>
  <si>
    <t>Lakosságnak juttatott támogatások, szociális, rászorultsági jellegű ellátások (Adatok forintban!)</t>
  </si>
  <si>
    <t>ÖNKORMÁNYZATI ELŐIRÁNYZATOK</t>
  </si>
  <si>
    <t>eredeti ei.</t>
  </si>
  <si>
    <t>helyi megállapítású rendszeres és rendkívülli gyermekvédelmi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</si>
  <si>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</si>
  <si>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</si>
  <si>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</si>
  <si>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</si>
  <si>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</si>
  <si>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</si>
  <si>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 xml:space="preserve">Betegséggel kapcsolatos (nem társadalombiztosítási) ellátások </t>
  </si>
  <si>
    <t>foglalkoztatást helyettesítő támogatás [Szoctv. 35. § (1) bek.]</t>
  </si>
  <si>
    <t xml:space="preserve">Foglalkoztatással, munkanélküliséggel kapcsolatos ellátások 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</si>
  <si>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</si>
  <si>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</si>
  <si>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</si>
  <si>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</si>
  <si>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</si>
  <si>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</si>
  <si>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 xml:space="preserve">Lakhatással kapcsolatos ellátások </t>
  </si>
  <si>
    <t>állami gondozottak pénzbeli juttatásai</t>
  </si>
  <si>
    <t>oktatásban résztvevők pénzbeli juttatásai</t>
  </si>
  <si>
    <t xml:space="preserve">Intézményi ellátottak pénzbeli juttatásai 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</si>
  <si>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</si>
  <si>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</si>
  <si>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</si>
  <si>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45.§]</t>
  </si>
  <si>
    <t>egyéb, az önkormányzat rendeletében megállapított juttatás</t>
  </si>
  <si>
    <t>természetben nyújtott rendszeres szociális segély [Szoctv. 47.§ (1) bek. a) pont]</t>
  </si>
  <si>
    <t>átmeneti segély [Szoctv. 47.§ (1) bek. c)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</si>
  <si>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</si>
  <si>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</si>
  <si>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</si>
  <si>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</si>
  <si>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</si>
  <si>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</si>
  <si>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>Támogatások, kölcsönök nyújtása és törlesztése (Adatpl forintban!)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</si>
  <si>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</si>
  <si>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</si>
  <si>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</si>
  <si>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</si>
  <si>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</si>
  <si>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</si>
  <si>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</si>
  <si>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</si>
  <si>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</si>
  <si>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</si>
  <si>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 xml:space="preserve">Működési célú visszatérítendő támogatások, kölcsönök törlesztése államháztartáson belülre 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</si>
  <si>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</si>
  <si>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</si>
  <si>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</si>
  <si>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</si>
  <si>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</si>
  <si>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</si>
  <si>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</si>
  <si>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</si>
  <si>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</si>
  <si>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</si>
  <si>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 xml:space="preserve">Működési célú visszatérítendő támogatások, kölcsönök nyújtása államháztartáson kívülre </t>
  </si>
  <si>
    <t>Európai Unió  részére</t>
  </si>
  <si>
    <t xml:space="preserve">Egyéb működési célú támogatások államháztartáson kívülre </t>
  </si>
  <si>
    <t xml:space="preserve">Felhalmozási célú visszatérítendő támogatások, kölcsönök nyújtása államháztartáson belülre </t>
  </si>
  <si>
    <t xml:space="preserve">Felhalmozási célú visszatérítendő támogatások, kölcsönök törlesztése államháztartáson belülre </t>
  </si>
  <si>
    <t xml:space="preserve">Egyéb felhalmozási célú támogatások államháztartáson belülre </t>
  </si>
  <si>
    <t xml:space="preserve">Felhalmozási célú visszatérítendő támogatások, kölcsönök nyújtása államháztartáson kívülre </t>
  </si>
  <si>
    <t xml:space="preserve">Egyéb felhalmozási célú támogatások államháztartáson kívülre </t>
  </si>
  <si>
    <t>Támogatások, kölcsönök bevételei (Adatok forintban!)</t>
  </si>
  <si>
    <t>központi költségvetési szervektől</t>
  </si>
  <si>
    <t>központi kezelésű előirányzatoktól</t>
  </si>
  <si>
    <t>fejezeti kezelésű előirányzatok EU-s programokra és azok hazai társfinanszírozásától</t>
  </si>
  <si>
    <t>egyéb fejezeti kezelésű előirányzatoktól</t>
  </si>
  <si>
    <t>társadalombiztosítás pénzügyi alapjaitól</t>
  </si>
  <si>
    <t>elkülönített állami pénzalapoktól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</si>
  <si>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</si>
  <si>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</si>
  <si>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</si>
  <si>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</si>
  <si>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Működési célú visszatérítendő támogatások, kölcsönök igénybevétele államháztartáson belülről </t>
  </si>
  <si>
    <t xml:space="preserve">Egyéb működési célú támogatások bevételei államháztartáson belülről </t>
  </si>
  <si>
    <t xml:space="preserve">Felhalmozási célú visszatérítendő támogatások, kölcsönök visszatérülése államháztartáson belülről </t>
  </si>
  <si>
    <t xml:space="preserve"> központi költségvetési szervektől</t>
  </si>
  <si>
    <t xml:space="preserve">Felhalmozási célú visszatérítendő támogatások, kölcsönök igénybevétele államháztartáson belülről </t>
  </si>
  <si>
    <t>egyházi jogi személyektől</t>
  </si>
  <si>
    <t>egyéb civil szervezetektől</t>
  </si>
  <si>
    <t>háztartásoktól</t>
  </si>
  <si>
    <t>pénzügyi vállalkozásoktól</t>
  </si>
  <si>
    <t>állami többségi tulajdonú nem pénzügyi vállalkozásoktól</t>
  </si>
  <si>
    <t>önkormányzati többségi tulajdonú nem pénzügyi vállalkozásoktól</t>
  </si>
  <si>
    <t>egyéb vállalkozásoktól</t>
  </si>
  <si>
    <t xml:space="preserve">Európai Uniótól </t>
  </si>
  <si>
    <t>kormányok és nemzetközi szervezetektől</t>
  </si>
  <si>
    <t>egyéb külföldiektől</t>
  </si>
  <si>
    <t xml:space="preserve">Működési célú visszatérítendő támogatások, kölcsönök visszatérülése államháztartáson kívülről </t>
  </si>
  <si>
    <t>Európai Uniótól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</si>
  <si>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</si>
  <si>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</si>
  <si>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</si>
  <si>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Adatok ezer forintban!</t>
  </si>
  <si>
    <t>Az adatok ezer forintban!</t>
  </si>
  <si>
    <t>Sorszám</t>
  </si>
  <si>
    <t>Adónem</t>
  </si>
  <si>
    <t>2016.évi bev.ei.</t>
  </si>
  <si>
    <t>Építményadó</t>
  </si>
  <si>
    <t>Idegenforgalmi adó épület után</t>
  </si>
  <si>
    <t>Kommunális adó</t>
  </si>
  <si>
    <t>Telekadó</t>
  </si>
  <si>
    <t>Vagyoni típusú adók összesen: (1+2+3+4)</t>
  </si>
  <si>
    <t>Iparűzési adó állandó tevékenység után</t>
  </si>
  <si>
    <t>Iparűzési adó ideiglenes tevékenység után</t>
  </si>
  <si>
    <t>Értékesítési és forgalmi adók (6+7)</t>
  </si>
  <si>
    <t>Gépjárműadó</t>
  </si>
  <si>
    <t>Idegenforgalmi adó tartózkodás után</t>
  </si>
  <si>
    <t>Talajterhelési díj</t>
  </si>
  <si>
    <t>Egyéb áruhaszn. és szolg. adók (9+10)</t>
  </si>
  <si>
    <t>Termékek és szolgáltatások adói (5+8+9+11)</t>
  </si>
  <si>
    <t>Építésügyi bírság</t>
  </si>
  <si>
    <t>Egyéb közhatalmi bevételek (12+13+14)</t>
  </si>
  <si>
    <t>Az európai uniós forrásból finanszírozott támogatással megvalósuló programok, projektek kiadásai, bevételei, valamint a helyi önkormányzat ilyen projektekhez történő hozzájárulásai (E Ft)</t>
  </si>
  <si>
    <t>Eredeti ei.</t>
  </si>
  <si>
    <t>K1-K8. Költségvetési kiadások ÖSSZESEN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</si>
  <si>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</si>
  <si>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</si>
  <si>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</si>
  <si>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</si>
  <si>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>B1-7 A helyi önkormányzat projekthez történő hozzájárulása</t>
  </si>
  <si>
    <t xml:space="preserve">B1-B7 Költségvetési bevételek </t>
  </si>
  <si>
    <t xml:space="preserve">BEVÉTELEK ÖSSZESEN </t>
  </si>
  <si>
    <t>A környezetvédelmi alap tervezett bevételei-kiadásai</t>
  </si>
  <si>
    <t>Bevételi jogcímek</t>
  </si>
  <si>
    <t>Jogcím szerinti összeg</t>
  </si>
  <si>
    <t xml:space="preserve">Talajterhelési díj </t>
  </si>
  <si>
    <t>Bevételek összesen</t>
  </si>
  <si>
    <t>Kiadási jogcímei</t>
  </si>
  <si>
    <t>Növény telepítés</t>
  </si>
  <si>
    <t>Kiadások összesen</t>
  </si>
  <si>
    <t>Az egységes rovatrend szerint a kiemelt kiadási és bevételi jogcímek</t>
  </si>
  <si>
    <t>2019. évi előirányzat</t>
  </si>
  <si>
    <t>I. hó</t>
  </si>
  <si>
    <t>II. hó</t>
  </si>
  <si>
    <t>III. hó</t>
  </si>
  <si>
    <t>IV. hó</t>
  </si>
  <si>
    <t>V. hó</t>
  </si>
  <si>
    <t>VI. hó</t>
  </si>
  <si>
    <t>VII. hó</t>
  </si>
  <si>
    <t>VIII. hó</t>
  </si>
  <si>
    <t>IX.hó</t>
  </si>
  <si>
    <t>X. hó</t>
  </si>
  <si>
    <t>XI. hó</t>
  </si>
  <si>
    <t>XII. hó</t>
  </si>
  <si>
    <t>Bevételek</t>
  </si>
  <si>
    <t>Nyitó pénzkészlet</t>
  </si>
  <si>
    <t>Intézményi működési bevétel</t>
  </si>
  <si>
    <t>Közhatalmi bevételek</t>
  </si>
  <si>
    <t>Működési költségv. támogatás</t>
  </si>
  <si>
    <t>Felhalmozási célú támogatások államháztartáson belülről</t>
  </si>
  <si>
    <t>Felhalmozási célú egyéb bevétel</t>
  </si>
  <si>
    <t>Pénzforgalom nélküli bevételek</t>
  </si>
  <si>
    <t>Bevételek összesen:</t>
  </si>
  <si>
    <t>Kiadások</t>
  </si>
  <si>
    <t>Személyi juttatások</t>
  </si>
  <si>
    <t>Munkaadókat terhelő járulékok</t>
  </si>
  <si>
    <t>Dologi kiadások</t>
  </si>
  <si>
    <t>Ellátottak juttatási</t>
  </si>
  <si>
    <t>Egyéb működési célú támogatások</t>
  </si>
  <si>
    <t>Beruházás</t>
  </si>
  <si>
    <t>Egyéb felhalmozási célú kiadások</t>
  </si>
  <si>
    <t>Tartalék</t>
  </si>
  <si>
    <t>Kiadások összesen:</t>
  </si>
  <si>
    <t>Sor.sz.</t>
  </si>
  <si>
    <t>Adatok forinban!</t>
  </si>
  <si>
    <t>1.Címszám</t>
  </si>
  <si>
    <t>A helyi önk.ált.működésének és ágazati feladatainak  támogatása</t>
  </si>
  <si>
    <t>I.Alcímszám</t>
  </si>
  <si>
    <t>A települési önkormányzatok működésének általános  támogatása</t>
  </si>
  <si>
    <t>1.Jogcím</t>
  </si>
  <si>
    <t>b.) Település-üzemeltetéshez kapcs.feladatellátás tám.besz.után</t>
  </si>
  <si>
    <t>Lakáshoz jutás, és lakásfenntartási támogatás</t>
  </si>
  <si>
    <t>c.) Egyéb önk.feladatok támogatás beszámítás után</t>
  </si>
  <si>
    <t>d) Lakott külterülettel kapcsolatos feladatok támogatása</t>
  </si>
  <si>
    <t>e) Üdülőhelyi feladatok támogatása beszámítás után</t>
  </si>
  <si>
    <t>d.) A 2015. évről áthúzódó bérkompenzáció támogatása</t>
  </si>
  <si>
    <t>I.Alcímszám összesen</t>
  </si>
  <si>
    <t>I.1. Általános feladatok támogatása összesen beszámítás után:</t>
  </si>
  <si>
    <t xml:space="preserve">III. Alcímszám </t>
  </si>
  <si>
    <t>A települési önkormányzatok szociális, gyermekjóléti és gyermekétkeztetési feladatainak támogatása</t>
  </si>
  <si>
    <t>3.Jogcímcsoport</t>
  </si>
  <si>
    <t>Egyes szociális és gyermekjóléti feladatok támogatása</t>
  </si>
  <si>
    <t>c.) Szociális étkeztetés támogatása</t>
  </si>
  <si>
    <t>d.) Házi segítségnyújtás</t>
  </si>
  <si>
    <t>e) Falugondnoki és tanyagondnoki szolgáltatás</t>
  </si>
  <si>
    <t>III. Alcímszám  összesen</t>
  </si>
  <si>
    <t>Szociális és gyermekétkeztetési feladatok összesen</t>
  </si>
  <si>
    <t>I-II-III. alcímszám összesen</t>
  </si>
  <si>
    <t>IV.Alcímszám</t>
  </si>
  <si>
    <t>Települési önk.kultúrális feladatainak támogatása</t>
  </si>
  <si>
    <t>1.Jogcímcsoport</t>
  </si>
  <si>
    <t>Könyvtári,közművelődési és múzeumi feladatok támogatása</t>
  </si>
  <si>
    <t>d) Települési önk.-ok nyilvános könyvtári és közműv.fel.tám.</t>
  </si>
  <si>
    <t>Könyvtári,közművelődési feladatok támogatása összesen</t>
  </si>
  <si>
    <t>Mindösszesen</t>
  </si>
  <si>
    <t xml:space="preserve">Működési célú átvett pénzeszköz </t>
  </si>
  <si>
    <t>Pénzforgalom nélküli kiadások</t>
  </si>
  <si>
    <t>Mátraszentimre Községi Önkormányzat 2017. évi költségvetésének</t>
  </si>
  <si>
    <t>2017. évi eredeti előirányzat</t>
  </si>
  <si>
    <t>Mátraszentimre Községi Önkormányzat 2017. évi költségvetése</t>
  </si>
  <si>
    <t>Mátraszentimre Település Önkormányzat 2017. évi költségvetése</t>
  </si>
  <si>
    <t>2017. évi tényleges nyitó létszám (főben)</t>
  </si>
  <si>
    <t>2017. évi létszám-keret (főben)</t>
  </si>
  <si>
    <t>Mátraszentimre Községi Önkormányzat 2017. évi létszámkeret kimutatása a Kjt. és a Ktv. be-sorolások alapján csoportosítva</t>
  </si>
  <si>
    <t>2017. tényleges munkajogi  nyitó létszám</t>
  </si>
  <si>
    <t>2017. évi létszám keret</t>
  </si>
  <si>
    <t>Mátraszentime Községi Önkormányzat 2017. évi költségvetésében a többéves kihatással járó döntések számszerűsítése évenkénti bontásban és összesítve (Adatok E Ft-ban!)</t>
  </si>
  <si>
    <t>2019. évi kifizetés</t>
  </si>
  <si>
    <t>Kimutatás a 2016. évi helyi adókról, és várható 2017. évi bevételekről adónemenként</t>
  </si>
  <si>
    <t>2016.  évi teljesítés</t>
  </si>
  <si>
    <t>2017. évi bev.ei.</t>
  </si>
  <si>
    <t>Mátraszentimre Községi Önkormányzat gördülő tervezése a 2017-2020 évekre vonatkozóan</t>
  </si>
  <si>
    <t>2018 évi előirányzat</t>
  </si>
  <si>
    <t>2020. évi előirányzat</t>
  </si>
  <si>
    <r>
      <t xml:space="preserve">                                            Mátraszentimre Községi Önkormányzat előirányzat-felhasználási (likviditási) ütemterve 2017. évi költségvetéshez  </t>
    </r>
    <r>
      <rPr>
        <sz val="10"/>
        <rFont val="Arial"/>
        <family val="2"/>
        <charset val="238"/>
      </rPr>
      <t xml:space="preserve">                                                           adatok ezer forintban        </t>
    </r>
  </si>
  <si>
    <t>Adatok  Ft-ban!</t>
  </si>
  <si>
    <t>Tárgyévi kifizetés (2017. évi ei.)</t>
  </si>
  <si>
    <t>2020. évi kifizetés</t>
  </si>
  <si>
    <t>2021. év utáni kifizetések</t>
  </si>
  <si>
    <t xml:space="preserve">B8 Finanszírozási bevételek- önkormányzat projekthez történő hozzájárulása </t>
  </si>
  <si>
    <t>Szent László Szobor Pályázat NKA támogatással</t>
  </si>
  <si>
    <t xml:space="preserve"> kiemelt kiadási és bevételi jogcímei</t>
  </si>
  <si>
    <t>2017. évi módosított előirányzat</t>
  </si>
  <si>
    <t>Eredeti előirányzat</t>
  </si>
  <si>
    <t>Átvezetett módosítások</t>
  </si>
  <si>
    <t>módosított ei.</t>
  </si>
  <si>
    <t>2017. évi mód. bev.ei.</t>
  </si>
  <si>
    <t>Adópótlék, bírság, talajterhelési díj</t>
  </si>
  <si>
    <t>módosított előirányzat</t>
  </si>
  <si>
    <t>Szociális ágazati összevont pótlék</t>
  </si>
  <si>
    <t>V. Alcímszám</t>
  </si>
  <si>
    <t>Jogcímcsoport</t>
  </si>
  <si>
    <t>Lakossági víz- és csatornaszolgálat támogatása</t>
  </si>
  <si>
    <t>2016. évi bérkompenzáció támogatása</t>
  </si>
  <si>
    <t>Működési célú költségvetési támogatások és kiegészítő tám. összesen</t>
  </si>
  <si>
    <t>VI. Alcímszám</t>
  </si>
  <si>
    <t>Elszámolásból származó bevétel</t>
  </si>
  <si>
    <t>1. melléklet az 1/2017. (II.15.) sz. Önkormányzati rendelethez</t>
  </si>
  <si>
    <t>2. melléklet az 1/2017. (II.15.) sz. Önkormányzati rendelethez</t>
  </si>
  <si>
    <t>3. melléklet az 1/2017. (II.15.) sz. Önkormányzati rendelethez</t>
  </si>
  <si>
    <t>1/2017.(II.15.) önkormányzati rendelethez</t>
  </si>
  <si>
    <t>1/2017. (II.15.) önkormányzati rendelethez</t>
  </si>
  <si>
    <t>5.melléklet az 1/2017. (II.15.) sz. Önkormányzati rendelethez</t>
  </si>
  <si>
    <t>6.melléklet az 1/2017. (II.15.) sz. Önkormányzati rendelethez</t>
  </si>
  <si>
    <t>7. melléklet az 1/2017. (II.15) sz. Önkormányzati rendelethez</t>
  </si>
  <si>
    <t>8.melléklet az 1/2017. (II.15.) sz. Önkormányzati rendelethez</t>
  </si>
  <si>
    <t>9.melléklet az 1/2017. (II.15.) sz. Önkormányzati rendelethez</t>
  </si>
  <si>
    <t>10.melléklet az 1/2017. (II.15.) sz. Önkormányzati rendelethez</t>
  </si>
  <si>
    <t>11. sz. melléklet az 1/2017. (II.15.) sz. Önkormányzati rendelethez</t>
  </si>
  <si>
    <t>12. melléklet az 1/2017. (II.15.) sz. Önkormányzati rendelethez</t>
  </si>
  <si>
    <t>13. melléklet az 1/2017. (II.15.) sz. Önkormányzati rendelethez</t>
  </si>
  <si>
    <t>14. melléklet az 1/2017. (II.15.) sz. Önkormányzati rendelethez</t>
  </si>
  <si>
    <r>
      <t xml:space="preserve">15. melléklet Mátraszentimre Községi Önkormányzat Képviselő-testületének  1/2017. </t>
    </r>
    <r>
      <rPr>
        <i/>
        <sz val="12"/>
        <color indexed="8"/>
        <rFont val="Times New Roman"/>
        <family val="1"/>
        <charset val="238"/>
      </rPr>
      <t xml:space="preserve">(II.15.) </t>
    </r>
    <r>
      <rPr>
        <i/>
        <sz val="12"/>
        <rFont val="Times New Roman"/>
        <family val="1"/>
        <charset val="238"/>
      </rPr>
      <t>önkormányzati rendeletéhez</t>
    </r>
  </si>
  <si>
    <r>
      <t xml:space="preserve">16. melléklet Mátraszentimre Községi Önkormányzat Képviselő-testületének  1/2017.  </t>
    </r>
    <r>
      <rPr>
        <i/>
        <sz val="12"/>
        <color indexed="8"/>
        <rFont val="Times New Roman"/>
        <family val="1"/>
        <charset val="238"/>
      </rPr>
      <t xml:space="preserve">(II. 15.) </t>
    </r>
    <r>
      <rPr>
        <i/>
        <sz val="12"/>
        <rFont val="Times New Roman"/>
        <family val="1"/>
        <charset val="238"/>
      </rPr>
      <t>önkormányzati rendeletéhez</t>
    </r>
  </si>
  <si>
    <t xml:space="preserve">Mátraszentimre Községi Önkormányzat 2017. évi költségvetésében az Önkormányzatok működési támogatásainak részletes bemutatása </t>
  </si>
  <si>
    <t>Módosítva a 4/2018. (VI.28.) sz. önkormányzati rendelettel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</si>
</sst>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#######"/>
    <numFmt numFmtId="165" formatCode="0__"/>
    <numFmt numFmtId="166" formatCode="_-* #,##0\ _F_t_-;\-* #,##0\ _F_t_-;_-* &quot;- &quot;_F_t_-;_-@_-"/>
  </numFmts>
  <fonts count="82">
    <font>
      <sz val="11"/>
      <color indexed="8"/>
      <name val="Calibri"/>
      <family val="2"/>
      <charset val="238"/>
    </font>
    <font>
      <b/>
      <sz val="14"/>
      <color indexed="8"/>
      <name val="Times New Roman"/>
      <family val="1"/>
      <charset val="1"/>
    </font>
    <font>
      <sz val="14"/>
      <color indexed="8"/>
      <name val="Times New Roman"/>
      <family val="1"/>
      <charset val="1"/>
    </font>
    <font>
      <b/>
      <i/>
      <sz val="14"/>
      <color indexed="8"/>
      <name val="Times New Roman"/>
      <family val="1"/>
      <charset val="1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1"/>
    </font>
    <font>
      <b/>
      <sz val="14"/>
      <name val="Times New Roman"/>
      <family val="1"/>
      <charset val="1"/>
    </font>
    <font>
      <b/>
      <sz val="14"/>
      <color indexed="8"/>
      <name val="Times New Roman"/>
      <family val="1"/>
      <charset val="238"/>
    </font>
    <font>
      <b/>
      <i/>
      <u/>
      <sz val="14"/>
      <color indexed="8"/>
      <name val="Times New Roman"/>
      <family val="1"/>
      <charset val="1"/>
    </font>
    <font>
      <sz val="14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indexed="8"/>
      <name val="Bookman Old Style"/>
      <family val="1"/>
      <charset val="238"/>
    </font>
    <font>
      <b/>
      <sz val="13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3"/>
      <color indexed="8"/>
      <name val="Calibri"/>
      <family val="2"/>
      <charset val="238"/>
    </font>
    <font>
      <b/>
      <i/>
      <sz val="13"/>
      <color indexed="8"/>
      <name val="Bookman Old Style"/>
      <family val="1"/>
      <charset val="238"/>
    </font>
    <font>
      <sz val="13"/>
      <color indexed="8"/>
      <name val="Bookman Old Style"/>
      <family val="1"/>
      <charset val="238"/>
    </font>
    <font>
      <i/>
      <sz val="13"/>
      <name val="Bookman Old Style"/>
      <family val="1"/>
      <charset val="238"/>
    </font>
    <font>
      <i/>
      <sz val="13"/>
      <color indexed="8"/>
      <name val="Bookman Old Style"/>
      <family val="1"/>
      <charset val="238"/>
    </font>
    <font>
      <b/>
      <sz val="13"/>
      <name val="Bookman Old Style"/>
      <family val="1"/>
      <charset val="238"/>
    </font>
    <font>
      <sz val="13"/>
      <name val="Bookman Old Style"/>
      <family val="1"/>
      <charset val="238"/>
    </font>
    <font>
      <b/>
      <i/>
      <sz val="13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b/>
      <sz val="11"/>
      <color indexed="8"/>
      <name val="Times New Roman"/>
      <family val="1"/>
      <charset val="1"/>
    </font>
    <font>
      <b/>
      <sz val="10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name val="Times New Roman"/>
      <family val="1"/>
      <charset val="238"/>
    </font>
    <font>
      <sz val="13"/>
      <color indexed="8"/>
      <name val="Times New Roman"/>
      <family val="1"/>
      <charset val="1"/>
    </font>
    <font>
      <b/>
      <sz val="13"/>
      <color indexed="8"/>
      <name val="Times New Roman"/>
      <family val="1"/>
      <charset val="1"/>
    </font>
    <font>
      <b/>
      <i/>
      <sz val="13"/>
      <color indexed="8"/>
      <name val="Times New Roman"/>
      <family val="1"/>
      <charset val="1"/>
    </font>
    <font>
      <sz val="13"/>
      <name val="Times New Roman"/>
      <family val="1"/>
      <charset val="1"/>
    </font>
    <font>
      <sz val="13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sz val="10"/>
      <name val="Arial"/>
      <family val="2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"/>
      <family val="1"/>
      <charset val="1"/>
    </font>
    <font>
      <b/>
      <sz val="12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b/>
      <u/>
      <sz val="14"/>
      <color indexed="8"/>
      <name val="Times New Roman CE1"/>
      <charset val="238"/>
    </font>
    <font>
      <sz val="11"/>
      <color indexed="8"/>
      <name val="Times New Roman CE1"/>
      <charset val="238"/>
    </font>
    <font>
      <b/>
      <sz val="12"/>
      <color indexed="8"/>
      <name val="Times New Roman CE1"/>
      <charset val="238"/>
    </font>
    <font>
      <sz val="12"/>
      <color indexed="8"/>
      <name val="Times New Roman CE1"/>
      <charset val="238"/>
    </font>
    <font>
      <b/>
      <sz val="10"/>
      <name val="Arial"/>
      <family val="2"/>
      <charset val="238"/>
    </font>
    <font>
      <b/>
      <sz val="12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color indexed="8"/>
      <name val="Times New Roman"/>
      <family val="1"/>
      <charset val="1"/>
    </font>
    <font>
      <i/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4"/>
      <color indexed="8"/>
      <name val="Times New Roman CE1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</font>
    <font>
      <b/>
      <i/>
      <u/>
      <sz val="13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i/>
      <sz val="14"/>
      <name val="Times New Roman"/>
      <family val="1"/>
      <charset val="238"/>
    </font>
    <font>
      <i/>
      <sz val="14"/>
      <color indexed="8"/>
      <name val="Times New Roman"/>
      <family val="1"/>
      <charset val="238"/>
    </font>
    <font>
      <i/>
      <sz val="13"/>
      <color indexed="8"/>
      <name val="Times New Roman"/>
      <family val="1"/>
      <charset val="238"/>
    </font>
    <font>
      <b/>
      <i/>
      <sz val="13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23"/>
        <bgColor indexed="55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56" fillId="0" borderId="0" applyBorder="0" applyProtection="0"/>
    <xf numFmtId="166" fontId="51" fillId="0" borderId="0" applyFill="0" applyBorder="0" applyAlignment="0" applyProtection="0"/>
    <xf numFmtId="0" fontId="71" fillId="0" borderId="0"/>
    <xf numFmtId="9" fontId="51" fillId="0" borderId="0" applyFill="0" applyBorder="0" applyAlignment="0" applyProtection="0"/>
  </cellStyleXfs>
  <cellXfs count="36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/>
    </xf>
    <xf numFmtId="0" fontId="8" fillId="0" borderId="1" xfId="0" applyFont="1" applyBorder="1"/>
    <xf numFmtId="0" fontId="6" fillId="0" borderId="1" xfId="0" applyFont="1" applyFill="1" applyBorder="1" applyAlignment="1">
      <alignment vertical="center"/>
    </xf>
    <xf numFmtId="0" fontId="9" fillId="2" borderId="1" xfId="0" applyFont="1" applyFill="1" applyBorder="1"/>
    <xf numFmtId="164" fontId="1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right" vertical="center"/>
    </xf>
    <xf numFmtId="0" fontId="1" fillId="2" borderId="4" xfId="0" applyFont="1" applyFill="1" applyBorder="1"/>
    <xf numFmtId="0" fontId="2" fillId="2" borderId="4" xfId="0" applyFont="1" applyFill="1" applyBorder="1"/>
    <xf numFmtId="3" fontId="1" fillId="2" borderId="4" xfId="0" applyNumberFormat="1" applyFont="1" applyFill="1" applyBorder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Font="1"/>
    <xf numFmtId="0" fontId="12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justify" vertical="center" wrapText="1"/>
    </xf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2" fillId="0" borderId="0" xfId="0" applyFont="1"/>
    <xf numFmtId="0" fontId="23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0" fontId="25" fillId="0" borderId="1" xfId="0" applyFont="1" applyFill="1" applyBorder="1" applyAlignment="1">
      <alignment wrapText="1"/>
    </xf>
    <xf numFmtId="0" fontId="26" fillId="0" borderId="1" xfId="0" applyFont="1" applyFill="1" applyBorder="1"/>
    <xf numFmtId="3" fontId="26" fillId="0" borderId="1" xfId="0" applyNumberFormat="1" applyFont="1" applyFill="1" applyBorder="1"/>
    <xf numFmtId="3" fontId="23" fillId="0" borderId="1" xfId="0" applyNumberFormat="1" applyFont="1" applyFill="1" applyBorder="1"/>
    <xf numFmtId="0" fontId="23" fillId="0" borderId="1" xfId="0" applyFont="1" applyFill="1" applyBorder="1"/>
    <xf numFmtId="0" fontId="27" fillId="0" borderId="1" xfId="0" applyFont="1" applyFill="1" applyBorder="1"/>
    <xf numFmtId="3" fontId="27" fillId="0" borderId="1" xfId="0" applyNumberFormat="1" applyFont="1" applyFill="1" applyBorder="1"/>
    <xf numFmtId="0" fontId="28" fillId="0" borderId="0" xfId="0" applyFont="1"/>
    <xf numFmtId="0" fontId="20" fillId="0" borderId="0" xfId="0" applyFont="1" applyAlignment="1">
      <alignment horizontal="right"/>
    </xf>
    <xf numFmtId="0" fontId="29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30" fillId="0" borderId="0" xfId="0" applyFont="1"/>
    <xf numFmtId="0" fontId="31" fillId="0" borderId="12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Border="1"/>
    <xf numFmtId="0" fontId="32" fillId="0" borderId="13" xfId="0" applyFont="1" applyBorder="1"/>
    <xf numFmtId="0" fontId="32" fillId="0" borderId="12" xfId="0" applyFont="1" applyFill="1" applyBorder="1" applyAlignment="1">
      <alignment horizontal="left" vertical="center" wrapText="1"/>
    </xf>
    <xf numFmtId="0" fontId="33" fillId="4" borderId="12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/>
    </xf>
    <xf numFmtId="0" fontId="20" fillId="0" borderId="1" xfId="0" applyFont="1" applyBorder="1"/>
    <xf numFmtId="0" fontId="30" fillId="0" borderId="1" xfId="0" applyFont="1" applyBorder="1"/>
    <xf numFmtId="0" fontId="30" fillId="0" borderId="13" xfId="0" applyFont="1" applyBorder="1"/>
    <xf numFmtId="0" fontId="33" fillId="0" borderId="12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34" fillId="0" borderId="12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/>
    </xf>
    <xf numFmtId="3" fontId="30" fillId="0" borderId="1" xfId="0" applyNumberFormat="1" applyFont="1" applyBorder="1"/>
    <xf numFmtId="3" fontId="32" fillId="0" borderId="1" xfId="0" applyNumberFormat="1" applyFont="1" applyBorder="1"/>
    <xf numFmtId="0" fontId="33" fillId="4" borderId="14" xfId="0" applyFont="1" applyFill="1" applyBorder="1" applyAlignment="1">
      <alignment horizontal="left" vertical="center" wrapText="1"/>
    </xf>
    <xf numFmtId="0" fontId="20" fillId="4" borderId="15" xfId="0" applyFont="1" applyFill="1" applyBorder="1" applyAlignment="1">
      <alignment horizontal="left" vertical="center"/>
    </xf>
    <xf numFmtId="3" fontId="20" fillId="0" borderId="15" xfId="0" applyNumberFormat="1" applyFont="1" applyBorder="1"/>
    <xf numFmtId="0" fontId="20" fillId="0" borderId="15" xfId="0" applyFont="1" applyBorder="1"/>
    <xf numFmtId="0" fontId="20" fillId="0" borderId="16" xfId="0" applyFont="1" applyBorder="1"/>
    <xf numFmtId="3" fontId="20" fillId="0" borderId="0" xfId="0" applyNumberFormat="1" applyFont="1" applyAlignment="1">
      <alignment horizontal="right"/>
    </xf>
    <xf numFmtId="0" fontId="35" fillId="0" borderId="0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3" fontId="32" fillId="0" borderId="0" xfId="0" applyNumberFormat="1" applyFont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right"/>
    </xf>
    <xf numFmtId="0" fontId="33" fillId="0" borderId="1" xfId="0" applyFont="1" applyFill="1" applyBorder="1" applyAlignment="1">
      <alignment horizontal="left" vertical="center" wrapText="1"/>
    </xf>
    <xf numFmtId="3" fontId="20" fillId="0" borderId="1" xfId="0" applyNumberFormat="1" applyFont="1" applyBorder="1" applyAlignment="1">
      <alignment horizontal="right"/>
    </xf>
    <xf numFmtId="0" fontId="30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/>
    </xf>
    <xf numFmtId="3" fontId="20" fillId="0" borderId="1" xfId="0" applyNumberFormat="1" applyFont="1" applyBorder="1"/>
    <xf numFmtId="0" fontId="33" fillId="3" borderId="1" xfId="0" applyFont="1" applyFill="1" applyBorder="1" applyAlignment="1">
      <alignment horizontal="left" vertical="center" wrapText="1"/>
    </xf>
    <xf numFmtId="0" fontId="34" fillId="3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3" fontId="20" fillId="2" borderId="1" xfId="0" applyNumberFormat="1" applyFont="1" applyFill="1" applyBorder="1"/>
    <xf numFmtId="0" fontId="36" fillId="0" borderId="0" xfId="0" applyFont="1" applyAlignment="1">
      <alignment horizontal="right"/>
    </xf>
    <xf numFmtId="0" fontId="38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39" fillId="0" borderId="1" xfId="0" applyFont="1" applyBorder="1"/>
    <xf numFmtId="0" fontId="40" fillId="0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/>
    </xf>
    <xf numFmtId="0" fontId="41" fillId="0" borderId="1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Border="1"/>
    <xf numFmtId="0" fontId="43" fillId="0" borderId="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Border="1"/>
    <xf numFmtId="3" fontId="26" fillId="0" borderId="1" xfId="0" applyNumberFormat="1" applyFont="1" applyFill="1" applyBorder="1" applyAlignment="1">
      <alignment horizontal="right" vertical="center"/>
    </xf>
    <xf numFmtId="3" fontId="44" fillId="0" borderId="1" xfId="0" applyNumberFormat="1" applyFont="1" applyFill="1" applyBorder="1" applyAlignment="1">
      <alignment horizontal="right" vertical="center"/>
    </xf>
    <xf numFmtId="0" fontId="42" fillId="0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0" fontId="45" fillId="0" borderId="0" xfId="0" applyFont="1"/>
    <xf numFmtId="0" fontId="46" fillId="0" borderId="0" xfId="0" applyFont="1" applyAlignment="1">
      <alignment horizontal="right"/>
    </xf>
    <xf numFmtId="0" fontId="47" fillId="0" borderId="0" xfId="0" applyFont="1" applyAlignment="1">
      <alignment horizontal="center" wrapText="1"/>
    </xf>
    <xf numFmtId="0" fontId="45" fillId="0" borderId="0" xfId="0" applyFont="1" applyAlignment="1">
      <alignment horizontal="center" wrapText="1"/>
    </xf>
    <xf numFmtId="0" fontId="46" fillId="0" borderId="1" xfId="0" applyFont="1" applyBorder="1"/>
    <xf numFmtId="0" fontId="46" fillId="0" borderId="1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/>
    </xf>
    <xf numFmtId="0" fontId="48" fillId="0" borderId="1" xfId="0" applyFont="1" applyFill="1" applyBorder="1" applyAlignment="1">
      <alignment horizontal="left" vertical="center" wrapText="1"/>
    </xf>
    <xf numFmtId="0" fontId="49" fillId="0" borderId="1" xfId="0" applyFont="1" applyFill="1" applyBorder="1" applyAlignment="1">
      <alignment horizontal="left" vertical="center"/>
    </xf>
    <xf numFmtId="0" fontId="49" fillId="0" borderId="1" xfId="0" applyFont="1" applyBorder="1"/>
    <xf numFmtId="3" fontId="49" fillId="0" borderId="1" xfId="0" applyNumberFormat="1" applyFont="1" applyBorder="1"/>
    <xf numFmtId="0" fontId="46" fillId="0" borderId="1" xfId="0" applyFont="1" applyFill="1" applyBorder="1" applyAlignment="1">
      <alignment horizontal="left" vertical="center" wrapText="1"/>
    </xf>
    <xf numFmtId="0" fontId="50" fillId="0" borderId="1" xfId="0" applyFont="1" applyFill="1" applyBorder="1" applyAlignment="1">
      <alignment horizontal="left" vertical="center"/>
    </xf>
    <xf numFmtId="0" fontId="50" fillId="0" borderId="1" xfId="0" applyFont="1" applyBorder="1"/>
    <xf numFmtId="166" fontId="52" fillId="0" borderId="1" xfId="2" applyFont="1" applyFill="1" applyBorder="1" applyAlignment="1" applyProtection="1">
      <alignment horizontal="right"/>
    </xf>
    <xf numFmtId="166" fontId="53" fillId="0" borderId="1" xfId="2" applyFont="1" applyFill="1" applyBorder="1" applyAlignment="1" applyProtection="1">
      <alignment horizontal="right"/>
    </xf>
    <xf numFmtId="0" fontId="49" fillId="0" borderId="1" xfId="0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54" fillId="0" borderId="1" xfId="0" applyFont="1" applyFill="1" applyBorder="1" applyAlignment="1">
      <alignment horizontal="left" vertical="center" wrapText="1"/>
    </xf>
    <xf numFmtId="0" fontId="50" fillId="0" borderId="1" xfId="0" applyFont="1" applyFill="1" applyBorder="1" applyAlignment="1">
      <alignment horizontal="left" vertical="center" wrapText="1"/>
    </xf>
    <xf numFmtId="0" fontId="56" fillId="0" borderId="0" xfId="1" applyFont="1" applyFill="1" applyBorder="1" applyAlignment="1" applyProtection="1"/>
    <xf numFmtId="0" fontId="57" fillId="0" borderId="0" xfId="1" applyFont="1" applyFill="1" applyBorder="1" applyAlignment="1" applyProtection="1">
      <alignment horizontal="center"/>
    </xf>
    <xf numFmtId="0" fontId="58" fillId="0" borderId="0" xfId="1" applyFont="1" applyFill="1" applyBorder="1" applyAlignment="1" applyProtection="1">
      <alignment horizontal="right"/>
    </xf>
    <xf numFmtId="0" fontId="59" fillId="5" borderId="3" xfId="1" applyFont="1" applyFill="1" applyBorder="1" applyAlignment="1" applyProtection="1">
      <alignment horizontal="center" vertical="center"/>
    </xf>
    <xf numFmtId="0" fontId="59" fillId="5" borderId="3" xfId="1" applyFont="1" applyFill="1" applyBorder="1" applyAlignment="1" applyProtection="1">
      <alignment horizontal="center" vertical="center" wrapText="1"/>
    </xf>
    <xf numFmtId="0" fontId="59" fillId="5" borderId="1" xfId="1" applyFont="1" applyFill="1" applyBorder="1" applyAlignment="1" applyProtection="1">
      <alignment horizontal="center" vertical="center" wrapText="1"/>
    </xf>
    <xf numFmtId="0" fontId="60" fillId="0" borderId="1" xfId="1" applyFont="1" applyFill="1" applyBorder="1" applyAlignment="1" applyProtection="1">
      <alignment horizontal="center"/>
    </xf>
    <xf numFmtId="0" fontId="60" fillId="0" borderId="17" xfId="1" applyFont="1" applyFill="1" applyBorder="1" applyAlignment="1" applyProtection="1"/>
    <xf numFmtId="166" fontId="51" fillId="0" borderId="2" xfId="2" applyFill="1" applyBorder="1" applyAlignment="1" applyProtection="1">
      <alignment horizontal="right"/>
    </xf>
    <xf numFmtId="0" fontId="60" fillId="0" borderId="3" xfId="1" applyFont="1" applyFill="1" applyBorder="1" applyAlignment="1" applyProtection="1"/>
    <xf numFmtId="166" fontId="51" fillId="0" borderId="1" xfId="2" applyFill="1" applyBorder="1" applyAlignment="1" applyProtection="1">
      <alignment horizontal="right"/>
    </xf>
    <xf numFmtId="0" fontId="59" fillId="0" borderId="1" xfId="1" applyFont="1" applyFill="1" applyBorder="1" applyAlignment="1" applyProtection="1">
      <alignment horizontal="center"/>
    </xf>
    <xf numFmtId="0" fontId="59" fillId="0" borderId="18" xfId="1" applyFont="1" applyFill="1" applyBorder="1" applyAlignment="1" applyProtection="1"/>
    <xf numFmtId="166" fontId="61" fillId="0" borderId="4" xfId="2" applyFont="1" applyFill="1" applyBorder="1" applyAlignment="1" applyProtection="1">
      <alignment horizontal="right"/>
    </xf>
    <xf numFmtId="0" fontId="60" fillId="0" borderId="2" xfId="1" applyFont="1" applyFill="1" applyBorder="1" applyAlignment="1" applyProtection="1">
      <alignment horizontal="center"/>
    </xf>
    <xf numFmtId="0" fontId="60" fillId="0" borderId="19" xfId="1" applyFont="1" applyFill="1" applyBorder="1" applyAlignment="1" applyProtection="1"/>
    <xf numFmtId="166" fontId="51" fillId="0" borderId="19" xfId="2" applyFill="1" applyBorder="1" applyAlignment="1" applyProtection="1">
      <alignment horizontal="right"/>
    </xf>
    <xf numFmtId="0" fontId="55" fillId="0" borderId="1" xfId="1" applyFont="1" applyFill="1" applyBorder="1" applyAlignment="1" applyProtection="1"/>
    <xf numFmtId="166" fontId="61" fillId="0" borderId="1" xfId="2" applyFont="1" applyFill="1" applyBorder="1" applyAlignment="1" applyProtection="1"/>
    <xf numFmtId="0" fontId="56" fillId="0" borderId="19" xfId="1" applyFont="1" applyFill="1" applyBorder="1" applyAlignment="1" applyProtection="1"/>
    <xf numFmtId="0" fontId="60" fillId="0" borderId="1" xfId="1" applyFont="1" applyFill="1" applyBorder="1" applyAlignment="1" applyProtection="1"/>
    <xf numFmtId="0" fontId="55" fillId="0" borderId="1" xfId="1" applyFont="1" applyFill="1" applyBorder="1" applyAlignment="1" applyProtection="1">
      <alignment shrinkToFit="1"/>
    </xf>
    <xf numFmtId="0" fontId="60" fillId="0" borderId="4" xfId="1" applyFont="1" applyFill="1" applyBorder="1" applyAlignment="1" applyProtection="1">
      <alignment horizontal="center"/>
    </xf>
    <xf numFmtId="0" fontId="60" fillId="0" borderId="18" xfId="1" applyFont="1" applyFill="1" applyBorder="1" applyAlignment="1" applyProtection="1"/>
    <xf numFmtId="166" fontId="51" fillId="0" borderId="4" xfId="2" applyFill="1" applyBorder="1" applyAlignment="1" applyProtection="1">
      <alignment horizontal="right"/>
    </xf>
    <xf numFmtId="0" fontId="59" fillId="0" borderId="3" xfId="1" applyFont="1" applyFill="1" applyBorder="1" applyAlignment="1" applyProtection="1"/>
    <xf numFmtId="0" fontId="59" fillId="5" borderId="3" xfId="1" applyFont="1" applyFill="1" applyBorder="1" applyAlignment="1" applyProtection="1">
      <alignment horizontal="left"/>
    </xf>
    <xf numFmtId="166" fontId="61" fillId="5" borderId="1" xfId="2" applyFont="1" applyFill="1" applyBorder="1" applyAlignment="1" applyProtection="1">
      <alignment horizontal="right"/>
    </xf>
    <xf numFmtId="0" fontId="56" fillId="0" borderId="1" xfId="1" applyFont="1" applyFill="1" applyBorder="1" applyAlignment="1" applyProtection="1"/>
    <xf numFmtId="0" fontId="56" fillId="0" borderId="3" xfId="1" applyFont="1" applyFill="1" applyBorder="1" applyAlignment="1" applyProtection="1"/>
    <xf numFmtId="0" fontId="3" fillId="0" borderId="0" xfId="0" applyFont="1" applyAlignment="1">
      <alignment horizontal="center" wrapText="1"/>
    </xf>
    <xf numFmtId="0" fontId="63" fillId="0" borderId="0" xfId="0" applyFont="1"/>
    <xf numFmtId="0" fontId="63" fillId="0" borderId="1" xfId="0" applyFont="1" applyBorder="1"/>
    <xf numFmtId="0" fontId="63" fillId="0" borderId="1" xfId="0" applyFont="1" applyBorder="1" applyAlignment="1">
      <alignment wrapText="1"/>
    </xf>
    <xf numFmtId="0" fontId="39" fillId="2" borderId="1" xfId="0" applyFont="1" applyFill="1" applyBorder="1"/>
    <xf numFmtId="0" fontId="63" fillId="2" borderId="1" xfId="0" applyFont="1" applyFill="1" applyBorder="1"/>
    <xf numFmtId="0" fontId="64" fillId="0" borderId="1" xfId="0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left" vertical="center" wrapText="1"/>
    </xf>
    <xf numFmtId="0" fontId="65" fillId="0" borderId="1" xfId="0" applyFont="1" applyFill="1" applyBorder="1" applyAlignment="1">
      <alignment horizontal="left" vertical="center" wrapText="1"/>
    </xf>
    <xf numFmtId="0" fontId="66" fillId="0" borderId="1" xfId="0" applyFont="1" applyFill="1" applyBorder="1" applyAlignment="1">
      <alignment vertical="center" wrapText="1"/>
    </xf>
    <xf numFmtId="0" fontId="62" fillId="2" borderId="1" xfId="0" applyFont="1" applyFill="1" applyBorder="1"/>
    <xf numFmtId="0" fontId="67" fillId="2" borderId="1" xfId="0" applyFont="1" applyFill="1" applyBorder="1"/>
    <xf numFmtId="0" fontId="17" fillId="0" borderId="6" xfId="0" applyFont="1" applyBorder="1" applyAlignment="1">
      <alignment horizontal="center" vertical="top" wrapText="1"/>
    </xf>
    <xf numFmtId="0" fontId="17" fillId="0" borderId="20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right" vertical="top" wrapText="1"/>
    </xf>
    <xf numFmtId="0" fontId="17" fillId="0" borderId="8" xfId="0" applyFont="1" applyBorder="1" applyAlignment="1">
      <alignment vertical="top" wrapText="1"/>
    </xf>
    <xf numFmtId="0" fontId="16" fillId="0" borderId="21" xfId="0" applyFont="1" applyBorder="1" applyAlignment="1">
      <alignment horizontal="right" vertical="top" wrapText="1"/>
    </xf>
    <xf numFmtId="0" fontId="16" fillId="0" borderId="8" xfId="0" applyFont="1" applyBorder="1" applyAlignment="1">
      <alignment vertical="top" wrapText="1"/>
    </xf>
    <xf numFmtId="0" fontId="44" fillId="0" borderId="21" xfId="0" applyFont="1" applyBorder="1" applyAlignment="1">
      <alignment horizontal="right" vertical="top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56" fillId="0" borderId="0" xfId="1" applyFont="1" applyFill="1" applyBorder="1" applyAlignment="1" applyProtection="1">
      <alignment wrapText="1"/>
    </xf>
    <xf numFmtId="0" fontId="1" fillId="0" borderId="1" xfId="1" applyFont="1" applyFill="1" applyBorder="1" applyAlignment="1" applyProtection="1">
      <alignment horizontal="left"/>
    </xf>
    <xf numFmtId="1" fontId="1" fillId="0" borderId="4" xfId="1" applyNumberFormat="1" applyFont="1" applyFill="1" applyBorder="1" applyAlignment="1" applyProtection="1">
      <alignment horizontal="right"/>
    </xf>
    <xf numFmtId="0" fontId="58" fillId="0" borderId="0" xfId="1" applyFont="1" applyFill="1" applyBorder="1" applyAlignment="1" applyProtection="1"/>
    <xf numFmtId="1" fontId="2" fillId="0" borderId="1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/>
    <xf numFmtId="0" fontId="8" fillId="0" borderId="1" xfId="1" applyFont="1" applyFill="1" applyBorder="1" applyAlignment="1" applyProtection="1"/>
    <xf numFmtId="0" fontId="1" fillId="0" borderId="1" xfId="1" applyFont="1" applyFill="1" applyBorder="1" applyAlignment="1" applyProtection="1">
      <alignment horizontal="left" vertical="center"/>
    </xf>
    <xf numFmtId="1" fontId="1" fillId="0" borderId="1" xfId="1" applyNumberFormat="1" applyFont="1" applyFill="1" applyBorder="1" applyAlignment="1" applyProtection="1">
      <alignment horizontal="right"/>
    </xf>
    <xf numFmtId="0" fontId="1" fillId="0" borderId="1" xfId="1" applyFont="1" applyFill="1" applyBorder="1" applyAlignment="1" applyProtection="1">
      <alignment vertical="center"/>
    </xf>
    <xf numFmtId="0" fontId="1" fillId="0" borderId="1" xfId="1" applyFont="1" applyFill="1" applyBorder="1" applyAlignment="1" applyProtection="1">
      <alignment horizontal="right" vertical="center"/>
    </xf>
    <xf numFmtId="0" fontId="2" fillId="0" borderId="22" xfId="1" applyFont="1" applyFill="1" applyBorder="1" applyAlignment="1" applyProtection="1"/>
    <xf numFmtId="0" fontId="2" fillId="0" borderId="3" xfId="1" applyFont="1" applyFill="1" applyBorder="1" applyAlignment="1" applyProtection="1"/>
    <xf numFmtId="0" fontId="1" fillId="0" borderId="23" xfId="1" applyFont="1" applyFill="1" applyBorder="1" applyAlignment="1" applyProtection="1"/>
    <xf numFmtId="0" fontId="1" fillId="0" borderId="3" xfId="1" applyFont="1" applyFill="1" applyBorder="1" applyAlignment="1" applyProtection="1"/>
    <xf numFmtId="0" fontId="12" fillId="0" borderId="0" xfId="0" applyFont="1" applyAlignment="1">
      <alignment horizontal="center"/>
    </xf>
    <xf numFmtId="0" fontId="13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5" fillId="0" borderId="1" xfId="0" applyFont="1" applyFill="1" applyBorder="1" applyAlignment="1">
      <alignment horizontal="left" vertical="center" wrapText="1"/>
    </xf>
    <xf numFmtId="0" fontId="72" fillId="0" borderId="1" xfId="0" applyFont="1" applyFill="1" applyBorder="1" applyAlignment="1">
      <alignment horizontal="center" vertical="center"/>
    </xf>
    <xf numFmtId="0" fontId="72" fillId="0" borderId="1" xfId="0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wrapText="1"/>
    </xf>
    <xf numFmtId="0" fontId="14" fillId="0" borderId="1" xfId="0" applyFont="1" applyBorder="1"/>
    <xf numFmtId="0" fontId="73" fillId="0" borderId="1" xfId="0" applyFont="1" applyBorder="1"/>
    <xf numFmtId="3" fontId="73" fillId="0" borderId="1" xfId="0" applyNumberFormat="1" applyFont="1" applyBorder="1"/>
    <xf numFmtId="0" fontId="2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3" fontId="14" fillId="0" borderId="1" xfId="0" applyNumberFormat="1" applyFont="1" applyBorder="1"/>
    <xf numFmtId="0" fontId="73" fillId="0" borderId="1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left" vertical="center" wrapText="1"/>
    </xf>
    <xf numFmtId="3" fontId="72" fillId="0" borderId="1" xfId="0" applyNumberFormat="1" applyFont="1" applyBorder="1"/>
    <xf numFmtId="0" fontId="74" fillId="0" borderId="1" xfId="0" applyFont="1" applyFill="1" applyBorder="1" applyAlignment="1">
      <alignment horizontal="left" vertical="center" wrapText="1"/>
    </xf>
    <xf numFmtId="0" fontId="7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71" fillId="0" borderId="0" xfId="3"/>
    <xf numFmtId="0" fontId="2" fillId="0" borderId="0" xfId="3" applyFont="1"/>
    <xf numFmtId="0" fontId="2" fillId="0" borderId="0" xfId="3" applyFont="1" applyAlignment="1">
      <alignment horizontal="right"/>
    </xf>
    <xf numFmtId="0" fontId="1" fillId="0" borderId="22" xfId="1" applyFont="1" applyFill="1" applyBorder="1" applyAlignment="1" applyProtection="1">
      <alignment horizontal="center" vertical="center" wrapText="1"/>
    </xf>
    <xf numFmtId="0" fontId="75" fillId="0" borderId="0" xfId="0" applyFont="1"/>
    <xf numFmtId="0" fontId="49" fillId="0" borderId="0" xfId="0" applyFont="1"/>
    <xf numFmtId="0" fontId="50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wrapText="1"/>
    </xf>
    <xf numFmtId="0" fontId="49" fillId="0" borderId="1" xfId="0" applyFont="1" applyFill="1" applyBorder="1" applyAlignment="1">
      <alignment horizontal="center" wrapText="1"/>
    </xf>
    <xf numFmtId="0" fontId="49" fillId="0" borderId="1" xfId="0" applyFont="1" applyFill="1" applyBorder="1" applyAlignment="1">
      <alignment vertical="center" wrapText="1"/>
    </xf>
    <xf numFmtId="3" fontId="50" fillId="0" borderId="1" xfId="0" applyNumberFormat="1" applyFont="1" applyBorder="1"/>
    <xf numFmtId="0" fontId="52" fillId="0" borderId="1" xfId="0" applyFont="1" applyFill="1" applyBorder="1" applyAlignment="1">
      <alignment horizontal="left" vertical="center" wrapText="1"/>
    </xf>
    <xf numFmtId="0" fontId="53" fillId="0" borderId="1" xfId="0" applyFont="1" applyFill="1" applyBorder="1" applyAlignment="1">
      <alignment horizontal="left" vertical="center" wrapText="1"/>
    </xf>
    <xf numFmtId="0" fontId="76" fillId="2" borderId="1" xfId="0" applyFont="1" applyFill="1" applyBorder="1"/>
    <xf numFmtId="0" fontId="50" fillId="2" borderId="1" xfId="0" applyFont="1" applyFill="1" applyBorder="1" applyAlignment="1">
      <alignment horizontal="left" vertical="center"/>
    </xf>
    <xf numFmtId="3" fontId="50" fillId="2" borderId="1" xfId="0" applyNumberFormat="1" applyFont="1" applyFill="1" applyBorder="1"/>
    <xf numFmtId="0" fontId="53" fillId="2" borderId="1" xfId="0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horizontal="left" vertical="center"/>
    </xf>
    <xf numFmtId="0" fontId="53" fillId="0" borderId="1" xfId="0" applyFont="1" applyFill="1" applyBorder="1" applyAlignment="1">
      <alignment horizontal="left" vertical="center"/>
    </xf>
    <xf numFmtId="0" fontId="53" fillId="0" borderId="2" xfId="0" applyFont="1" applyFill="1" applyBorder="1" applyAlignment="1">
      <alignment horizontal="left" vertical="center"/>
    </xf>
    <xf numFmtId="0" fontId="50" fillId="0" borderId="2" xfId="0" applyFont="1" applyFill="1" applyBorder="1" applyAlignment="1">
      <alignment horizontal="left" vertical="center" wrapText="1"/>
    </xf>
    <xf numFmtId="3" fontId="50" fillId="0" borderId="2" xfId="0" applyNumberFormat="1" applyFont="1" applyBorder="1"/>
    <xf numFmtId="0" fontId="53" fillId="2" borderId="1" xfId="0" applyFont="1" applyFill="1" applyBorder="1" applyAlignment="1">
      <alignment horizontal="left" vertical="center"/>
    </xf>
    <xf numFmtId="0" fontId="50" fillId="2" borderId="1" xfId="0" applyFont="1" applyFill="1" applyBorder="1" applyAlignment="1">
      <alignment horizontal="left" vertical="center" wrapText="1"/>
    </xf>
    <xf numFmtId="0" fontId="50" fillId="2" borderId="4" xfId="0" applyFont="1" applyFill="1" applyBorder="1"/>
    <xf numFmtId="0" fontId="49" fillId="2" borderId="4" xfId="0" applyFont="1" applyFill="1" applyBorder="1"/>
    <xf numFmtId="3" fontId="50" fillId="2" borderId="4" xfId="0" applyNumberFormat="1" applyFont="1" applyFill="1" applyBorder="1"/>
    <xf numFmtId="3" fontId="20" fillId="0" borderId="1" xfId="0" applyNumberFormat="1" applyFont="1" applyBorder="1" applyAlignment="1">
      <alignment horizontal="center" wrapText="1"/>
    </xf>
    <xf numFmtId="0" fontId="77" fillId="0" borderId="22" xfId="1" applyFont="1" applyFill="1" applyBorder="1" applyAlignment="1" applyProtection="1">
      <alignment horizontal="center" vertical="center" wrapText="1"/>
    </xf>
    <xf numFmtId="0" fontId="46" fillId="0" borderId="1" xfId="3" applyFont="1" applyBorder="1" applyAlignment="1">
      <alignment horizontal="center"/>
    </xf>
    <xf numFmtId="3" fontId="46" fillId="0" borderId="1" xfId="3" applyNumberFormat="1" applyFont="1" applyBorder="1" applyAlignment="1">
      <alignment horizontal="center" wrapText="1"/>
    </xf>
    <xf numFmtId="3" fontId="45" fillId="0" borderId="1" xfId="3" applyNumberFormat="1" applyFont="1" applyBorder="1"/>
    <xf numFmtId="0" fontId="45" fillId="0" borderId="1" xfId="3" applyFont="1" applyBorder="1" applyAlignment="1">
      <alignment wrapText="1"/>
    </xf>
    <xf numFmtId="3" fontId="45" fillId="0" borderId="1" xfId="3" applyNumberFormat="1" applyFont="1" applyBorder="1" applyAlignment="1">
      <alignment horizontal="right" vertical="center"/>
    </xf>
    <xf numFmtId="3" fontId="46" fillId="2" borderId="1" xfId="3" applyNumberFormat="1" applyFont="1" applyFill="1" applyBorder="1"/>
    <xf numFmtId="0" fontId="45" fillId="0" borderId="1" xfId="3" applyFont="1" applyBorder="1" applyAlignment="1">
      <alignment horizontal="left" vertical="center" wrapText="1"/>
    </xf>
    <xf numFmtId="0" fontId="46" fillId="0" borderId="1" xfId="3" applyFont="1" applyBorder="1" applyAlignment="1">
      <alignment wrapText="1"/>
    </xf>
    <xf numFmtId="0" fontId="46" fillId="2" borderId="1" xfId="3" applyFont="1" applyFill="1" applyBorder="1" applyAlignment="1">
      <alignment wrapText="1"/>
    </xf>
    <xf numFmtId="3" fontId="78" fillId="0" borderId="1" xfId="0" applyNumberFormat="1" applyFont="1" applyFill="1" applyBorder="1" applyAlignment="1">
      <alignment horizontal="right" vertical="center"/>
    </xf>
    <xf numFmtId="3" fontId="80" fillId="0" borderId="1" xfId="3" applyNumberFormat="1" applyFont="1" applyBorder="1"/>
    <xf numFmtId="3" fontId="80" fillId="0" borderId="1" xfId="3" applyNumberFormat="1" applyFont="1" applyBorder="1" applyAlignment="1">
      <alignment horizontal="right" vertical="center"/>
    </xf>
    <xf numFmtId="3" fontId="81" fillId="2" borderId="1" xfId="3" applyNumberFormat="1" applyFont="1" applyFill="1" applyBorder="1"/>
    <xf numFmtId="0" fontId="1" fillId="0" borderId="0" xfId="3" applyFont="1" applyBorder="1" applyAlignment="1">
      <alignment horizontal="right" vertical="top" wrapText="1"/>
    </xf>
    <xf numFmtId="0" fontId="1" fillId="0" borderId="0" xfId="3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3" fontId="19" fillId="0" borderId="0" xfId="0" applyNumberFormat="1" applyFont="1" applyBorder="1" applyAlignment="1">
      <alignment horizontal="right" wrapText="1"/>
    </xf>
    <xf numFmtId="3" fontId="20" fillId="0" borderId="0" xfId="0" applyNumberFormat="1" applyFont="1" applyBorder="1" applyAlignment="1">
      <alignment horizontal="center" wrapText="1"/>
    </xf>
    <xf numFmtId="0" fontId="11" fillId="0" borderId="0" xfId="0" applyFont="1" applyBorder="1" applyAlignment="1">
      <alignment horizontal="right" wrapText="1"/>
    </xf>
    <xf numFmtId="0" fontId="30" fillId="0" borderId="24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wrapText="1"/>
    </xf>
    <xf numFmtId="0" fontId="37" fillId="0" borderId="0" xfId="0" applyFont="1" applyBorder="1" applyAlignment="1">
      <alignment horizontal="center" wrapText="1"/>
    </xf>
    <xf numFmtId="0" fontId="46" fillId="0" borderId="0" xfId="0" applyFont="1" applyBorder="1" applyAlignment="1">
      <alignment horizontal="center" wrapText="1"/>
    </xf>
    <xf numFmtId="0" fontId="47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55" fillId="0" borderId="0" xfId="1" applyFont="1" applyFill="1" applyBorder="1" applyAlignment="1" applyProtection="1">
      <alignment horizontal="center" vertical="center" wrapText="1"/>
    </xf>
    <xf numFmtId="0" fontId="56" fillId="0" borderId="0" xfId="1" applyFont="1" applyFill="1" applyBorder="1" applyAlignment="1" applyProtection="1">
      <alignment horizontal="right"/>
    </xf>
    <xf numFmtId="0" fontId="6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1" xfId="0" applyFont="1" applyBorder="1" applyAlignment="1"/>
    <xf numFmtId="0" fontId="12" fillId="0" borderId="1" xfId="0" applyFont="1" applyBorder="1" applyAlignment="1"/>
    <xf numFmtId="0" fontId="12" fillId="0" borderId="22" xfId="0" applyFont="1" applyBorder="1" applyAlignment="1">
      <alignment horizontal="right"/>
    </xf>
    <xf numFmtId="0" fontId="1" fillId="0" borderId="0" xfId="0" applyFont="1" applyBorder="1" applyAlignment="1">
      <alignment horizontal="right" vertical="top" wrapText="1"/>
    </xf>
    <xf numFmtId="0" fontId="68" fillId="0" borderId="0" xfId="0" applyFont="1" applyBorder="1" applyAlignment="1"/>
    <xf numFmtId="0" fontId="16" fillId="0" borderId="27" xfId="0" applyFont="1" applyBorder="1" applyAlignment="1">
      <alignment wrapText="1"/>
    </xf>
    <xf numFmtId="0" fontId="1" fillId="0" borderId="22" xfId="1" applyFont="1" applyFill="1" applyBorder="1" applyAlignment="1" applyProtection="1">
      <alignment horizontal="center" vertical="center" wrapText="1"/>
    </xf>
    <xf numFmtId="0" fontId="1" fillId="0" borderId="28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left"/>
    </xf>
    <xf numFmtId="0" fontId="2" fillId="0" borderId="1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0" fontId="1" fillId="0" borderId="1" xfId="1" applyFont="1" applyFill="1" applyBorder="1" applyAlignment="1" applyProtection="1">
      <alignment horizontal="left" wrapText="1"/>
    </xf>
    <xf numFmtId="0" fontId="10" fillId="0" borderId="1" xfId="1" applyFont="1" applyFill="1" applyBorder="1" applyAlignment="1" applyProtection="1">
      <alignment horizontal="left"/>
    </xf>
    <xf numFmtId="0" fontId="70" fillId="0" borderId="1" xfId="1" applyFont="1" applyFill="1" applyBorder="1" applyAlignment="1" applyProtection="1">
      <alignment horizontal="left" vertical="center"/>
    </xf>
    <xf numFmtId="0" fontId="2" fillId="0" borderId="28" xfId="1" applyFont="1" applyFill="1" applyBorder="1" applyAlignment="1" applyProtection="1">
      <alignment horizontal="center"/>
    </xf>
    <xf numFmtId="0" fontId="2" fillId="0" borderId="3" xfId="1" applyFont="1" applyFill="1" applyBorder="1" applyAlignment="1" applyProtection="1">
      <alignment horizontal="center"/>
    </xf>
    <xf numFmtId="0" fontId="1" fillId="0" borderId="28" xfId="1" applyFont="1" applyFill="1" applyBorder="1" applyAlignment="1" applyProtection="1">
      <alignment horizontal="left"/>
    </xf>
    <xf numFmtId="0" fontId="79" fillId="0" borderId="28" xfId="1" applyFont="1" applyFill="1" applyBorder="1" applyAlignment="1" applyProtection="1">
      <alignment horizontal="left"/>
    </xf>
    <xf numFmtId="0" fontId="11" fillId="0" borderId="28" xfId="1" applyFont="1" applyFill="1" applyBorder="1" applyAlignment="1" applyProtection="1">
      <alignment horizontal="left"/>
    </xf>
  </cellXfs>
  <cellStyles count="5">
    <cellStyle name="Excel Built-in Normal" xfId="1"/>
    <cellStyle name="Ezres [0]" xfId="2" builtinId="6"/>
    <cellStyle name="Normál" xfId="0" builtinId="0"/>
    <cellStyle name="Normál 2" xfId="3"/>
    <cellStyle name="Százalék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view="pageLayout" zoomScaleNormal="100" workbookViewId="0">
      <selection activeCell="A30" sqref="A30"/>
    </sheetView>
  </sheetViews>
  <sheetFormatPr defaultRowHeight="15"/>
  <cols>
    <col min="1" max="1" width="53.7109375" bestFit="1" customWidth="1"/>
    <col min="2" max="2" width="16.85546875" customWidth="1"/>
    <col min="3" max="3" width="15.28515625" customWidth="1"/>
  </cols>
  <sheetData>
    <row r="1" spans="1:3" ht="18.75">
      <c r="A1" s="313" t="s">
        <v>794</v>
      </c>
      <c r="B1" s="313"/>
      <c r="C1" s="270"/>
    </row>
    <row r="2" spans="1:3" ht="18.75">
      <c r="A2" s="314" t="s">
        <v>754</v>
      </c>
      <c r="B2" s="314"/>
      <c r="C2" s="270"/>
    </row>
    <row r="3" spans="1:3" ht="18.75">
      <c r="A3" s="314" t="s">
        <v>778</v>
      </c>
      <c r="B3" s="314"/>
      <c r="C3" s="270"/>
    </row>
    <row r="4" spans="1:3" ht="18.75">
      <c r="A4" s="271"/>
      <c r="B4" s="272" t="s">
        <v>0</v>
      </c>
      <c r="C4" s="270"/>
    </row>
    <row r="5" spans="1:3" ht="49.5">
      <c r="A5" s="300" t="s">
        <v>1</v>
      </c>
      <c r="B5" s="301" t="s">
        <v>755</v>
      </c>
      <c r="C5" s="301" t="s">
        <v>779</v>
      </c>
    </row>
    <row r="6" spans="1:3" ht="16.5">
      <c r="A6" s="303" t="s">
        <v>2</v>
      </c>
      <c r="B6" s="302">
        <v>54872113</v>
      </c>
      <c r="C6" s="310">
        <v>57869022</v>
      </c>
    </row>
    <row r="7" spans="1:3" ht="33">
      <c r="A7" s="303" t="s">
        <v>3</v>
      </c>
      <c r="B7" s="302">
        <v>12451627</v>
      </c>
      <c r="C7" s="310">
        <v>12883515</v>
      </c>
    </row>
    <row r="8" spans="1:3" ht="16.5">
      <c r="A8" s="303" t="s">
        <v>4</v>
      </c>
      <c r="B8" s="302">
        <v>114055000</v>
      </c>
      <c r="C8" s="310">
        <v>126887484</v>
      </c>
    </row>
    <row r="9" spans="1:3" ht="16.5">
      <c r="A9" s="306" t="s">
        <v>5</v>
      </c>
      <c r="B9" s="304">
        <v>1740000</v>
      </c>
      <c r="C9" s="311">
        <v>1848000</v>
      </c>
    </row>
    <row r="10" spans="1:3" ht="16.5">
      <c r="A10" s="303" t="s">
        <v>6</v>
      </c>
      <c r="B10" s="302">
        <v>58736346</v>
      </c>
      <c r="C10" s="310">
        <v>59251546</v>
      </c>
    </row>
    <row r="11" spans="1:3" ht="16.5">
      <c r="A11" s="303" t="s">
        <v>7</v>
      </c>
      <c r="B11" s="302">
        <v>14800000</v>
      </c>
      <c r="C11" s="310">
        <v>17000000</v>
      </c>
    </row>
    <row r="12" spans="1:3" ht="16.5">
      <c r="A12" s="303" t="s">
        <v>8</v>
      </c>
      <c r="B12" s="302">
        <v>16575211</v>
      </c>
      <c r="C12" s="310">
        <v>20780211</v>
      </c>
    </row>
    <row r="13" spans="1:3" ht="16.5">
      <c r="A13" s="303" t="s">
        <v>9</v>
      </c>
      <c r="B13" s="302">
        <v>0</v>
      </c>
      <c r="C13" s="310">
        <v>5000000</v>
      </c>
    </row>
    <row r="14" spans="1:3" ht="16.5">
      <c r="A14" s="307" t="s">
        <v>10</v>
      </c>
      <c r="B14" s="302">
        <f>SUM(B6:B13)</f>
        <v>273230297</v>
      </c>
      <c r="C14" s="310">
        <f>SUM(C6:C13)</f>
        <v>301519778</v>
      </c>
    </row>
    <row r="15" spans="1:3" ht="16.5">
      <c r="A15" s="307" t="s">
        <v>11</v>
      </c>
      <c r="B15" s="302">
        <v>2322303</v>
      </c>
      <c r="C15" s="310">
        <v>2322303</v>
      </c>
    </row>
    <row r="16" spans="1:3" ht="17.25">
      <c r="A16" s="308" t="s">
        <v>12</v>
      </c>
      <c r="B16" s="305">
        <f>SUM(B14:B15)</f>
        <v>275552600</v>
      </c>
      <c r="C16" s="312">
        <f>SUM(C14:C15)</f>
        <v>303842081</v>
      </c>
    </row>
    <row r="17" spans="1:3" ht="33">
      <c r="A17" s="303" t="s">
        <v>13</v>
      </c>
      <c r="B17" s="302">
        <v>74619885</v>
      </c>
      <c r="C17" s="310">
        <v>82023751</v>
      </c>
    </row>
    <row r="18" spans="1:3" ht="33">
      <c r="A18" s="303" t="s">
        <v>14</v>
      </c>
      <c r="B18" s="302">
        <v>3000000</v>
      </c>
      <c r="C18" s="310">
        <v>1932000</v>
      </c>
    </row>
    <row r="19" spans="1:3" ht="16.5">
      <c r="A19" s="303" t="s">
        <v>15</v>
      </c>
      <c r="B19" s="302">
        <v>129139000</v>
      </c>
      <c r="C19" s="310">
        <v>154952946</v>
      </c>
    </row>
    <row r="20" spans="1:3" ht="16.5">
      <c r="A20" s="303" t="s">
        <v>16</v>
      </c>
      <c r="B20" s="302">
        <v>22900000</v>
      </c>
      <c r="C20" s="310">
        <v>23596831</v>
      </c>
    </row>
    <row r="21" spans="1:3" ht="16.5">
      <c r="A21" s="303" t="s">
        <v>17</v>
      </c>
      <c r="B21" s="302">
        <v>15000000</v>
      </c>
      <c r="C21" s="310">
        <v>8152596</v>
      </c>
    </row>
    <row r="22" spans="1:3" ht="16.5">
      <c r="A22" s="303" t="s">
        <v>18</v>
      </c>
      <c r="B22" s="302">
        <v>105000</v>
      </c>
      <c r="C22" s="310">
        <v>390000</v>
      </c>
    </row>
    <row r="23" spans="1:3" ht="16.5">
      <c r="A23" s="303" t="s">
        <v>19</v>
      </c>
      <c r="B23" s="302">
        <v>0</v>
      </c>
      <c r="C23" s="310">
        <v>4000000</v>
      </c>
    </row>
    <row r="24" spans="1:3" ht="16.5">
      <c r="A24" s="307" t="s">
        <v>20</v>
      </c>
      <c r="B24" s="302">
        <f>SUM(B17:B23)</f>
        <v>244763885</v>
      </c>
      <c r="C24" s="310">
        <f>SUM(C17:C23)</f>
        <v>275048124</v>
      </c>
    </row>
    <row r="25" spans="1:3" ht="16.5">
      <c r="A25" s="307" t="s">
        <v>21</v>
      </c>
      <c r="B25" s="302">
        <v>30788715</v>
      </c>
      <c r="C25" s="302">
        <v>28793957</v>
      </c>
    </row>
    <row r="26" spans="1:3" ht="16.5">
      <c r="A26" s="308" t="s">
        <v>22</v>
      </c>
      <c r="B26" s="305">
        <f>SUM(B24:B25)</f>
        <v>275552600</v>
      </c>
      <c r="C26" s="305">
        <f>SUM(C24:C25)</f>
        <v>303842081</v>
      </c>
    </row>
    <row r="29" spans="1:3">
      <c r="A29" s="274" t="s">
        <v>812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view="pageLayout" topLeftCell="A115" zoomScaleNormal="100" zoomScaleSheetLayoutView="100" workbookViewId="0">
      <selection activeCell="A136" sqref="A136"/>
    </sheetView>
  </sheetViews>
  <sheetFormatPr defaultColWidth="11.5703125" defaultRowHeight="15"/>
  <cols>
    <col min="1" max="1" width="60.7109375" customWidth="1"/>
    <col min="2" max="2" width="11" customWidth="1"/>
    <col min="3" max="3" width="15.7109375" customWidth="1"/>
    <col min="6" max="7" width="15.42578125" customWidth="1"/>
  </cols>
  <sheetData>
    <row r="1" spans="1:7" ht="18.75">
      <c r="A1" s="1"/>
      <c r="B1" s="1"/>
      <c r="C1" s="1"/>
      <c r="D1" s="1"/>
      <c r="E1" s="1"/>
      <c r="F1" s="12" t="s">
        <v>795</v>
      </c>
      <c r="G1" s="1"/>
    </row>
    <row r="2" spans="1:7" ht="17.45" customHeight="1">
      <c r="A2" s="315" t="s">
        <v>756</v>
      </c>
      <c r="B2" s="315"/>
      <c r="C2" s="315"/>
      <c r="D2" s="315"/>
      <c r="E2" s="315"/>
      <c r="F2" s="315"/>
      <c r="G2" s="315"/>
    </row>
    <row r="3" spans="1:7" ht="17.45" customHeight="1">
      <c r="A3" s="316" t="s">
        <v>24</v>
      </c>
      <c r="B3" s="316"/>
      <c r="C3" s="316"/>
      <c r="D3" s="316"/>
      <c r="E3" s="316"/>
      <c r="F3" s="316"/>
      <c r="G3" s="316"/>
    </row>
    <row r="4" spans="1:7" ht="19.5">
      <c r="A4" s="13"/>
      <c r="B4" s="1"/>
      <c r="C4" s="1"/>
      <c r="D4" s="1"/>
      <c r="E4" s="1"/>
      <c r="F4" s="1"/>
      <c r="G4" s="1"/>
    </row>
    <row r="5" spans="1:7" ht="18.75">
      <c r="A5" s="1" t="s">
        <v>25</v>
      </c>
      <c r="B5" s="1"/>
      <c r="C5" s="1"/>
      <c r="D5" s="1"/>
      <c r="E5" s="1"/>
      <c r="F5" s="1"/>
      <c r="G5" s="1"/>
    </row>
    <row r="6" spans="1:7" ht="75">
      <c r="A6" s="14" t="s">
        <v>26</v>
      </c>
      <c r="B6" s="15" t="s">
        <v>27</v>
      </c>
      <c r="C6" s="16" t="s">
        <v>755</v>
      </c>
      <c r="D6" s="16" t="s">
        <v>28</v>
      </c>
      <c r="E6" s="16" t="s">
        <v>29</v>
      </c>
      <c r="F6" s="16" t="s">
        <v>781</v>
      </c>
      <c r="G6" s="17" t="s">
        <v>779</v>
      </c>
    </row>
    <row r="7" spans="1:7" ht="18.75">
      <c r="A7" s="18" t="s">
        <v>30</v>
      </c>
      <c r="B7" s="19" t="s">
        <v>31</v>
      </c>
      <c r="C7" s="20">
        <f>31268075+564000</f>
        <v>31832075</v>
      </c>
      <c r="D7" s="4"/>
      <c r="E7" s="4"/>
      <c r="F7" s="5">
        <f>G7-C7</f>
        <v>1008891</v>
      </c>
      <c r="G7" s="20">
        <v>32840966</v>
      </c>
    </row>
    <row r="8" spans="1:7" ht="18.75">
      <c r="A8" s="18" t="s">
        <v>32</v>
      </c>
      <c r="B8" s="21" t="s">
        <v>33</v>
      </c>
      <c r="C8" s="20">
        <v>2613325</v>
      </c>
      <c r="D8" s="4"/>
      <c r="E8" s="4"/>
      <c r="F8" s="5">
        <f t="shared" ref="F8:F71" si="0">G8-C8</f>
        <v>0</v>
      </c>
      <c r="G8" s="20">
        <v>2613325</v>
      </c>
    </row>
    <row r="9" spans="1:7" ht="18.75">
      <c r="A9" s="18" t="s">
        <v>34</v>
      </c>
      <c r="B9" s="21" t="s">
        <v>35</v>
      </c>
      <c r="C9" s="4">
        <v>0</v>
      </c>
      <c r="D9" s="4"/>
      <c r="E9" s="4"/>
      <c r="F9" s="5">
        <f t="shared" si="0"/>
        <v>0</v>
      </c>
      <c r="G9" s="20">
        <v>0</v>
      </c>
    </row>
    <row r="10" spans="1:7" ht="37.5">
      <c r="A10" s="22" t="s">
        <v>36</v>
      </c>
      <c r="B10" s="21" t="s">
        <v>37</v>
      </c>
      <c r="C10" s="20">
        <v>450000</v>
      </c>
      <c r="D10" s="4"/>
      <c r="E10" s="4"/>
      <c r="F10" s="5">
        <f t="shared" si="0"/>
        <v>0</v>
      </c>
      <c r="G10" s="20">
        <v>450000</v>
      </c>
    </row>
    <row r="11" spans="1:7" ht="18.75">
      <c r="A11" s="22" t="s">
        <v>38</v>
      </c>
      <c r="B11" s="21" t="s">
        <v>39</v>
      </c>
      <c r="C11" s="20">
        <v>0</v>
      </c>
      <c r="D11" s="4"/>
      <c r="E11" s="4"/>
      <c r="F11" s="5">
        <f t="shared" si="0"/>
        <v>0</v>
      </c>
      <c r="G11" s="4">
        <v>0</v>
      </c>
    </row>
    <row r="12" spans="1:7" ht="18.75">
      <c r="A12" s="22" t="s">
        <v>40</v>
      </c>
      <c r="B12" s="21" t="s">
        <v>41</v>
      </c>
      <c r="C12" s="20">
        <v>928000</v>
      </c>
      <c r="D12" s="4"/>
      <c r="E12" s="4"/>
      <c r="F12" s="5">
        <f t="shared" si="0"/>
        <v>0</v>
      </c>
      <c r="G12" s="20">
        <v>928000</v>
      </c>
    </row>
    <row r="13" spans="1:7" ht="18.75">
      <c r="A13" s="22" t="s">
        <v>42</v>
      </c>
      <c r="B13" s="21" t="s">
        <v>43</v>
      </c>
      <c r="C13" s="20">
        <v>2197883</v>
      </c>
      <c r="D13" s="4"/>
      <c r="E13" s="4"/>
      <c r="F13" s="5">
        <f t="shared" si="0"/>
        <v>154188</v>
      </c>
      <c r="G13" s="20">
        <v>2352071</v>
      </c>
    </row>
    <row r="14" spans="1:7" ht="18.75">
      <c r="A14" s="22" t="s">
        <v>44</v>
      </c>
      <c r="B14" s="21" t="s">
        <v>45</v>
      </c>
      <c r="C14" s="20">
        <v>300000</v>
      </c>
      <c r="D14" s="4"/>
      <c r="E14" s="4"/>
      <c r="F14" s="5">
        <f t="shared" si="0"/>
        <v>0</v>
      </c>
      <c r="G14" s="20">
        <v>300000</v>
      </c>
    </row>
    <row r="15" spans="1:7" ht="18.75">
      <c r="A15" s="23" t="s">
        <v>46</v>
      </c>
      <c r="B15" s="21" t="s">
        <v>47</v>
      </c>
      <c r="C15" s="20">
        <v>200000</v>
      </c>
      <c r="D15" s="4"/>
      <c r="E15" s="4"/>
      <c r="F15" s="5">
        <f t="shared" si="0"/>
        <v>166080</v>
      </c>
      <c r="G15" s="20">
        <v>366080</v>
      </c>
    </row>
    <row r="16" spans="1:7" ht="18.75">
      <c r="A16" s="23" t="s">
        <v>48</v>
      </c>
      <c r="B16" s="21" t="s">
        <v>49</v>
      </c>
      <c r="C16" s="20">
        <f>180000+175000</f>
        <v>355000</v>
      </c>
      <c r="D16" s="4"/>
      <c r="E16" s="4"/>
      <c r="F16" s="5">
        <f t="shared" si="0"/>
        <v>0</v>
      </c>
      <c r="G16" s="20">
        <v>355000</v>
      </c>
    </row>
    <row r="17" spans="1:7" ht="18.75">
      <c r="A17" s="23" t="s">
        <v>50</v>
      </c>
      <c r="B17" s="21" t="s">
        <v>51</v>
      </c>
      <c r="C17" s="20">
        <v>0</v>
      </c>
      <c r="D17" s="4"/>
      <c r="E17" s="4"/>
      <c r="F17" s="5">
        <f t="shared" si="0"/>
        <v>0</v>
      </c>
      <c r="G17" s="20">
        <v>0</v>
      </c>
    </row>
    <row r="18" spans="1:7" ht="18.75">
      <c r="A18" s="23" t="s">
        <v>52</v>
      </c>
      <c r="B18" s="21" t="s">
        <v>53</v>
      </c>
      <c r="C18" s="20">
        <v>375000</v>
      </c>
      <c r="D18" s="4"/>
      <c r="E18" s="4"/>
      <c r="F18" s="5">
        <f t="shared" si="0"/>
        <v>0</v>
      </c>
      <c r="G18" s="20">
        <v>375000</v>
      </c>
    </row>
    <row r="19" spans="1:7" ht="18.75">
      <c r="A19" s="23" t="s">
        <v>54</v>
      </c>
      <c r="B19" s="21" t="s">
        <v>55</v>
      </c>
      <c r="C19" s="20">
        <v>3035211</v>
      </c>
      <c r="D19" s="4"/>
      <c r="E19" s="4"/>
      <c r="F19" s="5">
        <f t="shared" si="0"/>
        <v>1533875</v>
      </c>
      <c r="G19" s="20">
        <v>4569086</v>
      </c>
    </row>
    <row r="20" spans="1:7" ht="18.75">
      <c r="A20" s="24" t="s">
        <v>56</v>
      </c>
      <c r="B20" s="25" t="s">
        <v>57</v>
      </c>
      <c r="C20" s="26">
        <f>SUM(C7:C19)</f>
        <v>42286494</v>
      </c>
      <c r="D20" s="9"/>
      <c r="E20" s="9"/>
      <c r="F20" s="5">
        <f t="shared" si="0"/>
        <v>2863034</v>
      </c>
      <c r="G20" s="26">
        <f>SUM(G7:G19)</f>
        <v>45149528</v>
      </c>
    </row>
    <row r="21" spans="1:7" ht="18.75">
      <c r="A21" s="23" t="s">
        <v>58</v>
      </c>
      <c r="B21" s="21" t="s">
        <v>59</v>
      </c>
      <c r="C21" s="20">
        <f>1992000+6433869</f>
        <v>8425869</v>
      </c>
      <c r="D21" s="4"/>
      <c r="E21" s="4"/>
      <c r="F21" s="5">
        <f t="shared" si="0"/>
        <v>0</v>
      </c>
      <c r="G21" s="20">
        <v>8425869</v>
      </c>
    </row>
    <row r="22" spans="1:7" ht="37.5">
      <c r="A22" s="23" t="s">
        <v>60</v>
      </c>
      <c r="B22" s="21" t="s">
        <v>61</v>
      </c>
      <c r="C22" s="20">
        <v>4159750</v>
      </c>
      <c r="D22" s="4"/>
      <c r="E22" s="4"/>
      <c r="F22" s="5">
        <f t="shared" si="0"/>
        <v>0</v>
      </c>
      <c r="G22" s="20">
        <v>4159750</v>
      </c>
    </row>
    <row r="23" spans="1:7" ht="18.75">
      <c r="A23" s="27" t="s">
        <v>62</v>
      </c>
      <c r="B23" s="21" t="s">
        <v>63</v>
      </c>
      <c r="C23" s="4">
        <v>0</v>
      </c>
      <c r="D23" s="4"/>
      <c r="E23" s="4"/>
      <c r="F23" s="5">
        <f t="shared" si="0"/>
        <v>133875</v>
      </c>
      <c r="G23" s="4">
        <v>133875</v>
      </c>
    </row>
    <row r="24" spans="1:7" ht="18.75">
      <c r="A24" s="28" t="s">
        <v>64</v>
      </c>
      <c r="B24" s="25" t="s">
        <v>65</v>
      </c>
      <c r="C24" s="26">
        <f>SUM(C21:C23)</f>
        <v>12585619</v>
      </c>
      <c r="D24" s="9"/>
      <c r="E24" s="9"/>
      <c r="F24" s="5">
        <f t="shared" si="0"/>
        <v>133875</v>
      </c>
      <c r="G24" s="26">
        <f>SUM(G21:G23)</f>
        <v>12719494</v>
      </c>
    </row>
    <row r="25" spans="1:7" ht="18.75">
      <c r="A25" s="24" t="s">
        <v>66</v>
      </c>
      <c r="B25" s="25" t="s">
        <v>67</v>
      </c>
      <c r="C25" s="26">
        <f>C24+C20</f>
        <v>54872113</v>
      </c>
      <c r="D25" s="26">
        <f>D24+D20</f>
        <v>0</v>
      </c>
      <c r="E25" s="26">
        <f>E24+E20</f>
        <v>0</v>
      </c>
      <c r="F25" s="5">
        <f t="shared" si="0"/>
        <v>2996909</v>
      </c>
      <c r="G25" s="26">
        <f>G24+G20</f>
        <v>57869022</v>
      </c>
    </row>
    <row r="26" spans="1:7" ht="37.5">
      <c r="A26" s="28" t="s">
        <v>68</v>
      </c>
      <c r="B26" s="25" t="s">
        <v>69</v>
      </c>
      <c r="C26" s="26">
        <v>12451627</v>
      </c>
      <c r="D26" s="9"/>
      <c r="E26" s="9"/>
      <c r="F26" s="5">
        <f t="shared" si="0"/>
        <v>431888</v>
      </c>
      <c r="G26" s="26">
        <v>12883515</v>
      </c>
    </row>
    <row r="27" spans="1:7" ht="18.75">
      <c r="A27" s="23" t="s">
        <v>70</v>
      </c>
      <c r="B27" s="21" t="s">
        <v>71</v>
      </c>
      <c r="C27" s="20">
        <v>400000</v>
      </c>
      <c r="D27" s="4"/>
      <c r="E27" s="4"/>
      <c r="F27" s="5">
        <f t="shared" si="0"/>
        <v>555000</v>
      </c>
      <c r="G27" s="20">
        <v>955000</v>
      </c>
    </row>
    <row r="28" spans="1:7" ht="18.75">
      <c r="A28" s="23" t="s">
        <v>72</v>
      </c>
      <c r="B28" s="21" t="s">
        <v>73</v>
      </c>
      <c r="C28" s="20">
        <v>20600000</v>
      </c>
      <c r="D28" s="4"/>
      <c r="E28" s="4"/>
      <c r="F28" s="5">
        <f t="shared" si="0"/>
        <v>2400000</v>
      </c>
      <c r="G28" s="20">
        <v>23000000</v>
      </c>
    </row>
    <row r="29" spans="1:7" ht="18.75">
      <c r="A29" s="23" t="s">
        <v>74</v>
      </c>
      <c r="B29" s="21" t="s">
        <v>75</v>
      </c>
      <c r="C29" s="4">
        <v>0</v>
      </c>
      <c r="D29" s="4"/>
      <c r="E29" s="4"/>
      <c r="F29" s="5">
        <f t="shared" si="0"/>
        <v>0</v>
      </c>
      <c r="G29" s="4">
        <v>0</v>
      </c>
    </row>
    <row r="30" spans="1:7" ht="18.75">
      <c r="A30" s="28" t="s">
        <v>76</v>
      </c>
      <c r="B30" s="25" t="s">
        <v>77</v>
      </c>
      <c r="C30" s="26">
        <f>SUM(C27:C29)</f>
        <v>21000000</v>
      </c>
      <c r="D30" s="9"/>
      <c r="E30" s="9"/>
      <c r="F30" s="5">
        <f t="shared" si="0"/>
        <v>2955000</v>
      </c>
      <c r="G30" s="26">
        <f>SUM(G27:G29)</f>
        <v>23955000</v>
      </c>
    </row>
    <row r="31" spans="1:7" ht="18.75">
      <c r="A31" s="23" t="s">
        <v>78</v>
      </c>
      <c r="B31" s="21" t="s">
        <v>79</v>
      </c>
      <c r="C31" s="20">
        <v>1600000</v>
      </c>
      <c r="D31" s="4"/>
      <c r="E31" s="4"/>
      <c r="F31" s="5">
        <f t="shared" si="0"/>
        <v>-400000</v>
      </c>
      <c r="G31" s="20">
        <v>1200000</v>
      </c>
    </row>
    <row r="32" spans="1:7" ht="18.75">
      <c r="A32" s="23" t="s">
        <v>80</v>
      </c>
      <c r="B32" s="21" t="s">
        <v>81</v>
      </c>
      <c r="C32" s="20">
        <v>950000</v>
      </c>
      <c r="D32" s="4"/>
      <c r="E32" s="4"/>
      <c r="F32" s="5">
        <f t="shared" si="0"/>
        <v>600000</v>
      </c>
      <c r="G32" s="20">
        <v>1550000</v>
      </c>
    </row>
    <row r="33" spans="1:7" ht="18.75">
      <c r="A33" s="28" t="s">
        <v>82</v>
      </c>
      <c r="B33" s="25" t="s">
        <v>83</v>
      </c>
      <c r="C33" s="26">
        <f>SUM(C31:C32)</f>
        <v>2550000</v>
      </c>
      <c r="D33" s="9"/>
      <c r="E33" s="9"/>
      <c r="F33" s="5">
        <f t="shared" si="0"/>
        <v>200000</v>
      </c>
      <c r="G33" s="26">
        <f>SUM(G31:G32)</f>
        <v>2750000</v>
      </c>
    </row>
    <row r="34" spans="1:7" ht="18.75">
      <c r="A34" s="23" t="s">
        <v>84</v>
      </c>
      <c r="B34" s="21" t="s">
        <v>85</v>
      </c>
      <c r="C34" s="20">
        <v>13000000</v>
      </c>
      <c r="D34" s="4"/>
      <c r="E34" s="4"/>
      <c r="F34" s="5">
        <f t="shared" si="0"/>
        <v>0</v>
      </c>
      <c r="G34" s="20">
        <v>13000000</v>
      </c>
    </row>
    <row r="35" spans="1:7" ht="18.75">
      <c r="A35" s="23" t="s">
        <v>86</v>
      </c>
      <c r="B35" s="21" t="s">
        <v>87</v>
      </c>
      <c r="C35" s="20">
        <v>500000</v>
      </c>
      <c r="D35" s="4"/>
      <c r="E35" s="4"/>
      <c r="F35" s="5">
        <f t="shared" si="0"/>
        <v>300000</v>
      </c>
      <c r="G35" s="20">
        <v>800000</v>
      </c>
    </row>
    <row r="36" spans="1:7" ht="18.75">
      <c r="A36" s="23" t="s">
        <v>88</v>
      </c>
      <c r="B36" s="21" t="s">
        <v>89</v>
      </c>
      <c r="C36" s="20">
        <v>1000000</v>
      </c>
      <c r="D36" s="4"/>
      <c r="E36" s="4"/>
      <c r="F36" s="5">
        <f t="shared" si="0"/>
        <v>1800000</v>
      </c>
      <c r="G36" s="20">
        <v>2800000</v>
      </c>
    </row>
    <row r="37" spans="1:7" ht="18.75">
      <c r="A37" s="23" t="s">
        <v>90</v>
      </c>
      <c r="B37" s="21" t="s">
        <v>91</v>
      </c>
      <c r="C37" s="20">
        <v>3500000</v>
      </c>
      <c r="D37" s="4"/>
      <c r="E37" s="4"/>
      <c r="F37" s="5">
        <f t="shared" si="0"/>
        <v>4200000</v>
      </c>
      <c r="G37" s="20">
        <v>7700000</v>
      </c>
    </row>
    <row r="38" spans="1:7" ht="18.75">
      <c r="A38" s="29" t="s">
        <v>92</v>
      </c>
      <c r="B38" s="21" t="s">
        <v>93</v>
      </c>
      <c r="C38" s="4">
        <v>0</v>
      </c>
      <c r="D38" s="4"/>
      <c r="E38" s="4"/>
      <c r="F38" s="5">
        <f t="shared" si="0"/>
        <v>0</v>
      </c>
      <c r="G38" s="4">
        <v>0</v>
      </c>
    </row>
    <row r="39" spans="1:7" ht="18.75">
      <c r="A39" s="27" t="s">
        <v>94</v>
      </c>
      <c r="B39" s="21" t="s">
        <v>95</v>
      </c>
      <c r="C39" s="20">
        <v>3800000</v>
      </c>
      <c r="D39" s="4"/>
      <c r="E39" s="4"/>
      <c r="F39" s="5">
        <f t="shared" si="0"/>
        <v>0</v>
      </c>
      <c r="G39" s="20">
        <v>3800000</v>
      </c>
    </row>
    <row r="40" spans="1:7" ht="18.75">
      <c r="A40" s="23" t="s">
        <v>96</v>
      </c>
      <c r="B40" s="21" t="s">
        <v>97</v>
      </c>
      <c r="C40" s="20">
        <v>44000000</v>
      </c>
      <c r="D40" s="4"/>
      <c r="E40" s="4"/>
      <c r="F40" s="5">
        <f t="shared" si="0"/>
        <v>1001529</v>
      </c>
      <c r="G40" s="20">
        <v>45001529</v>
      </c>
    </row>
    <row r="41" spans="1:7" ht="18.75">
      <c r="A41" s="28" t="s">
        <v>98</v>
      </c>
      <c r="B41" s="25" t="s">
        <v>99</v>
      </c>
      <c r="C41" s="26">
        <f>SUM(C34:C40)</f>
        <v>65800000</v>
      </c>
      <c r="D41" s="9"/>
      <c r="E41" s="9"/>
      <c r="F41" s="5">
        <f t="shared" si="0"/>
        <v>7301529</v>
      </c>
      <c r="G41" s="26">
        <f>SUM(G34:G40)</f>
        <v>73101529</v>
      </c>
    </row>
    <row r="42" spans="1:7" ht="18.75">
      <c r="A42" s="23" t="s">
        <v>100</v>
      </c>
      <c r="B42" s="21" t="s">
        <v>101</v>
      </c>
      <c r="C42" s="20">
        <v>500000</v>
      </c>
      <c r="D42" s="4"/>
      <c r="E42" s="4"/>
      <c r="F42" s="5">
        <f t="shared" si="0"/>
        <v>-200000</v>
      </c>
      <c r="G42" s="20">
        <v>300000</v>
      </c>
    </row>
    <row r="43" spans="1:7" ht="18.75">
      <c r="A43" s="23" t="s">
        <v>102</v>
      </c>
      <c r="B43" s="21" t="s">
        <v>103</v>
      </c>
      <c r="C43" s="20">
        <v>1200000</v>
      </c>
      <c r="D43" s="4"/>
      <c r="E43" s="4"/>
      <c r="F43" s="5">
        <f t="shared" si="0"/>
        <v>0</v>
      </c>
      <c r="G43" s="20">
        <v>1200000</v>
      </c>
    </row>
    <row r="44" spans="1:7" ht="18.75">
      <c r="A44" s="28" t="s">
        <v>104</v>
      </c>
      <c r="B44" s="25" t="s">
        <v>105</v>
      </c>
      <c r="C44" s="26">
        <f>SUM(C42:C43)</f>
        <v>1700000</v>
      </c>
      <c r="D44" s="9"/>
      <c r="E44" s="9"/>
      <c r="F44" s="5">
        <f t="shared" si="0"/>
        <v>-200000</v>
      </c>
      <c r="G44" s="26">
        <f>SUM(G42:G43)</f>
        <v>1500000</v>
      </c>
    </row>
    <row r="45" spans="1:7" ht="37.5">
      <c r="A45" s="23" t="s">
        <v>106</v>
      </c>
      <c r="B45" s="21" t="s">
        <v>107</v>
      </c>
      <c r="C45" s="20">
        <v>17000000</v>
      </c>
      <c r="D45" s="4"/>
      <c r="E45" s="4"/>
      <c r="F45" s="5">
        <f t="shared" si="0"/>
        <v>1520918</v>
      </c>
      <c r="G45" s="20">
        <v>18520918</v>
      </c>
    </row>
    <row r="46" spans="1:7" ht="18.75">
      <c r="A46" s="23" t="s">
        <v>108</v>
      </c>
      <c r="B46" s="21" t="s">
        <v>109</v>
      </c>
      <c r="C46" s="20">
        <v>3000000</v>
      </c>
      <c r="D46" s="4"/>
      <c r="E46" s="4"/>
      <c r="F46" s="5">
        <f t="shared" si="0"/>
        <v>1659795</v>
      </c>
      <c r="G46" s="20">
        <v>4659795</v>
      </c>
    </row>
    <row r="47" spans="1:7" ht="18.75">
      <c r="A47" s="23" t="s">
        <v>110</v>
      </c>
      <c r="B47" s="21" t="s">
        <v>111</v>
      </c>
      <c r="C47" s="20">
        <v>655000</v>
      </c>
      <c r="D47" s="4"/>
      <c r="E47" s="4"/>
      <c r="F47" s="5">
        <f t="shared" si="0"/>
        <v>-604758</v>
      </c>
      <c r="G47" s="20">
        <v>50242</v>
      </c>
    </row>
    <row r="48" spans="1:7" ht="18.75">
      <c r="A48" s="23" t="s">
        <v>112</v>
      </c>
      <c r="B48" s="21" t="s">
        <v>113</v>
      </c>
      <c r="C48" s="20">
        <v>0</v>
      </c>
      <c r="D48" s="4"/>
      <c r="E48" s="4"/>
      <c r="F48" s="5">
        <f t="shared" si="0"/>
        <v>0</v>
      </c>
      <c r="G48" s="20">
        <v>0</v>
      </c>
    </row>
    <row r="49" spans="1:7" ht="18.75">
      <c r="A49" s="23" t="s">
        <v>114</v>
      </c>
      <c r="B49" s="21" t="s">
        <v>115</v>
      </c>
      <c r="C49" s="20">
        <v>2350000</v>
      </c>
      <c r="D49" s="4"/>
      <c r="E49" s="4"/>
      <c r="F49" s="5">
        <f t="shared" si="0"/>
        <v>0</v>
      </c>
      <c r="G49" s="20">
        <v>2350000</v>
      </c>
    </row>
    <row r="50" spans="1:7" ht="18.75">
      <c r="A50" s="28" t="s">
        <v>116</v>
      </c>
      <c r="B50" s="25" t="s">
        <v>117</v>
      </c>
      <c r="C50" s="26">
        <f>SUM(C45:C49)</f>
        <v>23005000</v>
      </c>
      <c r="D50" s="9"/>
      <c r="E50" s="9"/>
      <c r="F50" s="5">
        <f t="shared" si="0"/>
        <v>2575955</v>
      </c>
      <c r="G50" s="26">
        <f>SUM(G45:G49)</f>
        <v>25580955</v>
      </c>
    </row>
    <row r="51" spans="1:7" ht="18.75">
      <c r="A51" s="28" t="s">
        <v>118</v>
      </c>
      <c r="B51" s="25" t="s">
        <v>119</v>
      </c>
      <c r="C51" s="26">
        <f>C50+C44+C41+C33+C30</f>
        <v>114055000</v>
      </c>
      <c r="D51" s="9"/>
      <c r="E51" s="9"/>
      <c r="F51" s="5">
        <f t="shared" si="0"/>
        <v>12832484</v>
      </c>
      <c r="G51" s="26">
        <f>G50+G44+G41+G33+G30</f>
        <v>126887484</v>
      </c>
    </row>
    <row r="52" spans="1:7" ht="18.75">
      <c r="A52" s="30" t="s">
        <v>120</v>
      </c>
      <c r="B52" s="21" t="s">
        <v>121</v>
      </c>
      <c r="C52" s="4">
        <v>0</v>
      </c>
      <c r="D52" s="4"/>
      <c r="E52" s="4"/>
      <c r="F52" s="5">
        <f t="shared" si="0"/>
        <v>0</v>
      </c>
      <c r="G52" s="4">
        <v>0</v>
      </c>
    </row>
    <row r="53" spans="1:7" ht="18.75">
      <c r="A53" s="30" t="s">
        <v>122</v>
      </c>
      <c r="B53" s="21" t="s">
        <v>123</v>
      </c>
      <c r="C53" s="20">
        <v>690000</v>
      </c>
      <c r="D53" s="4"/>
      <c r="E53" s="4"/>
      <c r="F53" s="5">
        <f t="shared" si="0"/>
        <v>108000</v>
      </c>
      <c r="G53" s="20">
        <v>798000</v>
      </c>
    </row>
    <row r="54" spans="1:7" ht="18.75">
      <c r="A54" s="31" t="s">
        <v>124</v>
      </c>
      <c r="B54" s="21" t="s">
        <v>125</v>
      </c>
      <c r="C54" s="20">
        <v>0</v>
      </c>
      <c r="D54" s="4"/>
      <c r="E54" s="4"/>
      <c r="F54" s="5">
        <f t="shared" si="0"/>
        <v>0</v>
      </c>
      <c r="G54" s="20">
        <v>0</v>
      </c>
    </row>
    <row r="55" spans="1:7" ht="37.5">
      <c r="A55" s="31" t="s">
        <v>126</v>
      </c>
      <c r="B55" s="21" t="s">
        <v>127</v>
      </c>
      <c r="C55" s="4">
        <v>0</v>
      </c>
      <c r="D55" s="4"/>
      <c r="E55" s="4"/>
      <c r="F55" s="5">
        <f t="shared" si="0"/>
        <v>0</v>
      </c>
      <c r="G55" s="4">
        <v>0</v>
      </c>
    </row>
    <row r="56" spans="1:7" ht="37.5">
      <c r="A56" s="31" t="s">
        <v>128</v>
      </c>
      <c r="B56" s="21" t="s">
        <v>129</v>
      </c>
      <c r="C56" s="4">
        <v>0</v>
      </c>
      <c r="D56" s="4"/>
      <c r="E56" s="4"/>
      <c r="F56" s="5">
        <f t="shared" si="0"/>
        <v>0</v>
      </c>
      <c r="G56" s="4">
        <v>0</v>
      </c>
    </row>
    <row r="57" spans="1:7" ht="18.75">
      <c r="A57" s="30" t="s">
        <v>130</v>
      </c>
      <c r="B57" s="21" t="s">
        <v>131</v>
      </c>
      <c r="C57" s="4">
        <v>0</v>
      </c>
      <c r="D57" s="4"/>
      <c r="E57" s="4"/>
      <c r="F57" s="5">
        <f t="shared" si="0"/>
        <v>0</v>
      </c>
      <c r="G57" s="4">
        <v>0</v>
      </c>
    </row>
    <row r="58" spans="1:7" ht="18.75">
      <c r="A58" s="30" t="s">
        <v>132</v>
      </c>
      <c r="B58" s="21" t="s">
        <v>133</v>
      </c>
      <c r="C58" s="4">
        <v>0</v>
      </c>
      <c r="D58" s="4"/>
      <c r="E58" s="4"/>
      <c r="F58" s="5">
        <f t="shared" si="0"/>
        <v>0</v>
      </c>
      <c r="G58" s="4">
        <v>0</v>
      </c>
    </row>
    <row r="59" spans="1:7" ht="18.75">
      <c r="A59" s="30" t="s">
        <v>134</v>
      </c>
      <c r="B59" s="21" t="s">
        <v>135</v>
      </c>
      <c r="C59" s="4">
        <v>1050000</v>
      </c>
      <c r="D59" s="4"/>
      <c r="E59" s="4"/>
      <c r="F59" s="5">
        <f t="shared" si="0"/>
        <v>0</v>
      </c>
      <c r="G59" s="20">
        <v>1050000</v>
      </c>
    </row>
    <row r="60" spans="1:7" ht="18.75">
      <c r="A60" s="32" t="s">
        <v>136</v>
      </c>
      <c r="B60" s="25" t="s">
        <v>137</v>
      </c>
      <c r="C60" s="26">
        <f>SUM(C52:C59)</f>
        <v>1740000</v>
      </c>
      <c r="D60" s="9"/>
      <c r="E60" s="9"/>
      <c r="F60" s="5">
        <f t="shared" si="0"/>
        <v>108000</v>
      </c>
      <c r="G60" s="26">
        <f>SUM(G52:G59)</f>
        <v>1848000</v>
      </c>
    </row>
    <row r="61" spans="1:7" ht="18.75">
      <c r="A61" s="33" t="s">
        <v>138</v>
      </c>
      <c r="B61" s="21" t="s">
        <v>139</v>
      </c>
      <c r="C61" s="4">
        <v>0</v>
      </c>
      <c r="D61" s="4"/>
      <c r="E61" s="4"/>
      <c r="F61" s="5">
        <f t="shared" si="0"/>
        <v>0</v>
      </c>
      <c r="G61" s="4">
        <v>0</v>
      </c>
    </row>
    <row r="62" spans="1:7" ht="37.5">
      <c r="A62" s="33" t="s">
        <v>140</v>
      </c>
      <c r="B62" s="21" t="s">
        <v>141</v>
      </c>
      <c r="C62" s="4"/>
      <c r="D62" s="4"/>
      <c r="E62" s="4"/>
      <c r="F62" s="5">
        <f t="shared" si="0"/>
        <v>124758</v>
      </c>
      <c r="G62" s="20">
        <v>124758</v>
      </c>
    </row>
    <row r="63" spans="1:7" ht="37.5">
      <c r="A63" s="33" t="s">
        <v>142</v>
      </c>
      <c r="B63" s="21" t="s">
        <v>143</v>
      </c>
      <c r="C63" s="4"/>
      <c r="D63" s="4"/>
      <c r="E63" s="4"/>
      <c r="F63" s="5">
        <f t="shared" si="0"/>
        <v>0</v>
      </c>
      <c r="G63" s="4"/>
    </row>
    <row r="64" spans="1:7" ht="18.75">
      <c r="A64" s="33" t="s">
        <v>144</v>
      </c>
      <c r="B64" s="21" t="s">
        <v>145</v>
      </c>
      <c r="C64" s="4">
        <v>0</v>
      </c>
      <c r="D64" s="4"/>
      <c r="E64" s="4"/>
      <c r="F64" s="5">
        <f t="shared" si="0"/>
        <v>0</v>
      </c>
      <c r="G64" s="4">
        <v>0</v>
      </c>
    </row>
    <row r="65" spans="1:7" ht="18.75">
      <c r="A65" s="34" t="s">
        <v>146</v>
      </c>
      <c r="B65" s="35" t="s">
        <v>147</v>
      </c>
      <c r="C65" s="36">
        <f>C62+C63+C64</f>
        <v>0</v>
      </c>
      <c r="D65" s="36"/>
      <c r="E65" s="36"/>
      <c r="F65" s="5">
        <f t="shared" si="0"/>
        <v>124758</v>
      </c>
      <c r="G65" s="36">
        <f>SUM(G61:G64)</f>
        <v>124758</v>
      </c>
    </row>
    <row r="66" spans="1:7" ht="37.5">
      <c r="A66" s="33" t="s">
        <v>148</v>
      </c>
      <c r="B66" s="21" t="s">
        <v>149</v>
      </c>
      <c r="C66" s="4">
        <v>0</v>
      </c>
      <c r="D66" s="4"/>
      <c r="E66" s="4"/>
      <c r="F66" s="5">
        <f t="shared" si="0"/>
        <v>0</v>
      </c>
      <c r="G66" s="4">
        <v>0</v>
      </c>
    </row>
    <row r="67" spans="1:7" ht="37.5">
      <c r="A67" s="33" t="s">
        <v>150</v>
      </c>
      <c r="B67" s="21" t="s">
        <v>151</v>
      </c>
      <c r="C67" s="4">
        <v>0</v>
      </c>
      <c r="D67" s="4"/>
      <c r="E67" s="4"/>
      <c r="F67" s="5">
        <f t="shared" si="0"/>
        <v>0</v>
      </c>
      <c r="G67" s="4">
        <v>0</v>
      </c>
    </row>
    <row r="68" spans="1:7" ht="37.5">
      <c r="A68" s="33" t="s">
        <v>152</v>
      </c>
      <c r="B68" s="21" t="s">
        <v>153</v>
      </c>
      <c r="C68" s="4">
        <v>0</v>
      </c>
      <c r="D68" s="4"/>
      <c r="E68" s="4"/>
      <c r="F68" s="5">
        <f t="shared" si="0"/>
        <v>0</v>
      </c>
      <c r="G68" s="4">
        <v>0</v>
      </c>
    </row>
    <row r="69" spans="1:7" ht="37.5">
      <c r="A69" s="33" t="s">
        <v>154</v>
      </c>
      <c r="B69" s="21" t="s">
        <v>155</v>
      </c>
      <c r="C69" s="20">
        <v>36429546</v>
      </c>
      <c r="D69" s="4"/>
      <c r="E69" s="4"/>
      <c r="F69" s="5">
        <f t="shared" si="0"/>
        <v>-6847404</v>
      </c>
      <c r="G69" s="20">
        <v>29582142</v>
      </c>
    </row>
    <row r="70" spans="1:7" ht="37.5">
      <c r="A70" s="33" t="s">
        <v>156</v>
      </c>
      <c r="B70" s="21" t="s">
        <v>157</v>
      </c>
      <c r="C70" s="20"/>
      <c r="D70" s="4"/>
      <c r="E70" s="4"/>
      <c r="F70" s="5">
        <f t="shared" si="0"/>
        <v>0</v>
      </c>
      <c r="G70" s="4">
        <v>0</v>
      </c>
    </row>
    <row r="71" spans="1:7" ht="37.5">
      <c r="A71" s="33" t="s">
        <v>158</v>
      </c>
      <c r="B71" s="21" t="s">
        <v>159</v>
      </c>
      <c r="C71" s="4">
        <v>0</v>
      </c>
      <c r="D71" s="4"/>
      <c r="E71" s="4"/>
      <c r="F71" s="5">
        <f t="shared" si="0"/>
        <v>285000</v>
      </c>
      <c r="G71" s="20">
        <v>285000</v>
      </c>
    </row>
    <row r="72" spans="1:7" ht="18.75">
      <c r="A72" s="33" t="s">
        <v>160</v>
      </c>
      <c r="B72" s="21" t="s">
        <v>161</v>
      </c>
      <c r="C72" s="4">
        <v>0</v>
      </c>
      <c r="D72" s="4"/>
      <c r="E72" s="4"/>
      <c r="F72" s="5">
        <f t="shared" ref="F72:F132" si="1">G72-C72</f>
        <v>0</v>
      </c>
      <c r="G72" s="4">
        <v>0</v>
      </c>
    </row>
    <row r="73" spans="1:7" ht="22.5" customHeight="1">
      <c r="A73" s="37" t="s">
        <v>162</v>
      </c>
      <c r="B73" s="21" t="s">
        <v>163</v>
      </c>
      <c r="C73" s="4">
        <v>0</v>
      </c>
      <c r="D73" s="4"/>
      <c r="E73" s="4"/>
      <c r="F73" s="5">
        <f t="shared" si="1"/>
        <v>0</v>
      </c>
      <c r="G73" s="4">
        <v>0</v>
      </c>
    </row>
    <row r="74" spans="1:7" ht="21" customHeight="1">
      <c r="A74" s="33" t="s">
        <v>164</v>
      </c>
      <c r="B74" s="21" t="s">
        <v>165</v>
      </c>
      <c r="C74" s="20">
        <v>0</v>
      </c>
      <c r="D74" s="4"/>
      <c r="E74" s="4"/>
      <c r="F74" s="5">
        <f t="shared" si="1"/>
        <v>0</v>
      </c>
      <c r="G74" s="20">
        <v>0</v>
      </c>
    </row>
    <row r="75" spans="1:7" ht="37.5">
      <c r="A75" s="33" t="s">
        <v>166</v>
      </c>
      <c r="B75" s="21" t="s">
        <v>167</v>
      </c>
      <c r="C75" s="20">
        <v>3000000</v>
      </c>
      <c r="D75" s="4"/>
      <c r="E75" s="4"/>
      <c r="F75" s="5">
        <f t="shared" si="1"/>
        <v>563900</v>
      </c>
      <c r="G75" s="20">
        <v>3563900</v>
      </c>
    </row>
    <row r="76" spans="1:7" ht="18.75">
      <c r="A76" s="37" t="s">
        <v>168</v>
      </c>
      <c r="B76" s="21" t="s">
        <v>169</v>
      </c>
      <c r="C76" s="20">
        <v>19306800</v>
      </c>
      <c r="D76" s="4"/>
      <c r="E76" s="4"/>
      <c r="F76" s="5">
        <f t="shared" si="1"/>
        <v>6388946</v>
      </c>
      <c r="G76" s="20">
        <v>25695746</v>
      </c>
    </row>
    <row r="77" spans="1:7" ht="18.75">
      <c r="A77" s="32" t="s">
        <v>170</v>
      </c>
      <c r="B77" s="25" t="s">
        <v>171</v>
      </c>
      <c r="C77" s="26">
        <f>C61+C65+C66+C67+C68+C69+C70++C71+C72+C73+C74+C75+C76</f>
        <v>58736346</v>
      </c>
      <c r="D77" s="9">
        <f>D61+D65+D66+D67+D68+D69+D70++D71+D72+D73+D74+D75+D76</f>
        <v>0</v>
      </c>
      <c r="E77" s="9"/>
      <c r="F77" s="5">
        <f t="shared" si="1"/>
        <v>515200</v>
      </c>
      <c r="G77" s="26">
        <f>G61+G65+G66+G67+G68+G69+G70++G71+G72+G73+G74+G75+G76</f>
        <v>59251546</v>
      </c>
    </row>
    <row r="78" spans="1:7" ht="19.5">
      <c r="A78" s="38" t="s">
        <v>172</v>
      </c>
      <c r="B78" s="39"/>
      <c r="C78" s="40">
        <f>C77+C60+C51+C26+C25</f>
        <v>241855086</v>
      </c>
      <c r="D78" s="40">
        <f>D77+D60+D51+D26+D25</f>
        <v>0</v>
      </c>
      <c r="E78" s="40">
        <f>E77+E60+E51+E26+E25</f>
        <v>0</v>
      </c>
      <c r="F78" s="40">
        <f>F77+F60+F51+F26+F25</f>
        <v>16884481</v>
      </c>
      <c r="G78" s="40">
        <f>G77+G60+G51+G26+G25</f>
        <v>258739567</v>
      </c>
    </row>
    <row r="79" spans="1:7" ht="18.75">
      <c r="A79" s="41" t="s">
        <v>173</v>
      </c>
      <c r="B79" s="21" t="s">
        <v>174</v>
      </c>
      <c r="C79" s="20"/>
      <c r="D79" s="4"/>
      <c r="E79" s="4"/>
      <c r="F79" s="5">
        <f t="shared" si="1"/>
        <v>0</v>
      </c>
      <c r="G79" s="20">
        <v>0</v>
      </c>
    </row>
    <row r="80" spans="1:7" ht="18.75">
      <c r="A80" s="41" t="s">
        <v>175</v>
      </c>
      <c r="B80" s="21" t="s">
        <v>176</v>
      </c>
      <c r="C80" s="20">
        <v>3600000</v>
      </c>
      <c r="D80" s="4"/>
      <c r="E80" s="4"/>
      <c r="F80" s="5">
        <f t="shared" si="1"/>
        <v>2000000</v>
      </c>
      <c r="G80" s="20">
        <v>5600000</v>
      </c>
    </row>
    <row r="81" spans="1:7" ht="18.75">
      <c r="A81" s="41" t="s">
        <v>177</v>
      </c>
      <c r="B81" s="21" t="s">
        <v>178</v>
      </c>
      <c r="C81" s="20">
        <v>400000</v>
      </c>
      <c r="D81" s="4"/>
      <c r="E81" s="4"/>
      <c r="F81" s="5">
        <f t="shared" si="1"/>
        <v>200000</v>
      </c>
      <c r="G81" s="20">
        <v>600000</v>
      </c>
    </row>
    <row r="82" spans="1:7" ht="18.75">
      <c r="A82" s="41" t="s">
        <v>179</v>
      </c>
      <c r="B82" s="21" t="s">
        <v>180</v>
      </c>
      <c r="C82" s="20">
        <v>8000000</v>
      </c>
      <c r="D82" s="4"/>
      <c r="E82" s="4"/>
      <c r="F82" s="5">
        <f t="shared" si="1"/>
        <v>-120000</v>
      </c>
      <c r="G82" s="20">
        <v>7880000</v>
      </c>
    </row>
    <row r="83" spans="1:7" ht="18.75">
      <c r="A83" s="27" t="s">
        <v>181</v>
      </c>
      <c r="B83" s="21" t="s">
        <v>182</v>
      </c>
      <c r="C83" s="4"/>
      <c r="D83" s="4"/>
      <c r="E83" s="4"/>
      <c r="F83" s="5">
        <f t="shared" si="1"/>
        <v>120000</v>
      </c>
      <c r="G83" s="20">
        <v>120000</v>
      </c>
    </row>
    <row r="84" spans="1:7" ht="18.75">
      <c r="A84" s="27" t="s">
        <v>183</v>
      </c>
      <c r="B84" s="21" t="s">
        <v>184</v>
      </c>
      <c r="C84" s="4"/>
      <c r="D84" s="4"/>
      <c r="E84" s="4"/>
      <c r="F84" s="5">
        <f t="shared" si="1"/>
        <v>0</v>
      </c>
      <c r="G84" s="4">
        <v>0</v>
      </c>
    </row>
    <row r="85" spans="1:7" ht="37.5">
      <c r="A85" s="23" t="s">
        <v>185</v>
      </c>
      <c r="B85" s="21" t="s">
        <v>186</v>
      </c>
      <c r="C85" s="20">
        <v>2800000</v>
      </c>
      <c r="D85" s="4"/>
      <c r="E85" s="4"/>
      <c r="F85" s="5">
        <f t="shared" si="1"/>
        <v>0</v>
      </c>
      <c r="G85" s="20">
        <v>2800000</v>
      </c>
    </row>
    <row r="86" spans="1:7" ht="18.75">
      <c r="A86" s="42" t="s">
        <v>187</v>
      </c>
      <c r="B86" s="25" t="s">
        <v>188</v>
      </c>
      <c r="C86" s="26">
        <f>SUM(C79:C85)</f>
        <v>14800000</v>
      </c>
      <c r="D86" s="9"/>
      <c r="E86" s="9"/>
      <c r="F86" s="5">
        <f t="shared" si="1"/>
        <v>2200000</v>
      </c>
      <c r="G86" s="26">
        <f>SUM(G79:G85)</f>
        <v>17000000</v>
      </c>
    </row>
    <row r="87" spans="1:7" ht="18.75">
      <c r="A87" s="30" t="s">
        <v>189</v>
      </c>
      <c r="B87" s="21" t="s">
        <v>190</v>
      </c>
      <c r="C87" s="20">
        <v>11000000</v>
      </c>
      <c r="D87" s="4"/>
      <c r="E87" s="4"/>
      <c r="F87" s="5">
        <f t="shared" si="1"/>
        <v>3000000</v>
      </c>
      <c r="G87" s="20">
        <v>14000000</v>
      </c>
    </row>
    <row r="88" spans="1:7" ht="18.75">
      <c r="A88" s="30" t="s">
        <v>191</v>
      </c>
      <c r="B88" s="21" t="s">
        <v>192</v>
      </c>
      <c r="C88" s="20">
        <v>0</v>
      </c>
      <c r="D88" s="4"/>
      <c r="E88" s="4"/>
      <c r="F88" s="5">
        <f t="shared" si="1"/>
        <v>0</v>
      </c>
      <c r="G88" s="20">
        <v>0</v>
      </c>
    </row>
    <row r="89" spans="1:7" ht="18.75">
      <c r="A89" s="30" t="s">
        <v>193</v>
      </c>
      <c r="B89" s="21" t="s">
        <v>194</v>
      </c>
      <c r="C89" s="20">
        <v>3000000</v>
      </c>
      <c r="D89" s="4"/>
      <c r="E89" s="4"/>
      <c r="F89" s="5">
        <f t="shared" si="1"/>
        <v>0</v>
      </c>
      <c r="G89" s="20">
        <v>3000000</v>
      </c>
    </row>
    <row r="90" spans="1:7" ht="37.5">
      <c r="A90" s="30" t="s">
        <v>195</v>
      </c>
      <c r="B90" s="21" t="s">
        <v>196</v>
      </c>
      <c r="C90" s="20">
        <v>2575211</v>
      </c>
      <c r="D90" s="4"/>
      <c r="E90" s="4"/>
      <c r="F90" s="5">
        <f t="shared" si="1"/>
        <v>1205000</v>
      </c>
      <c r="G90" s="20">
        <v>3780211</v>
      </c>
    </row>
    <row r="91" spans="1:7" ht="18.75">
      <c r="A91" s="32" t="s">
        <v>197</v>
      </c>
      <c r="B91" s="25" t="s">
        <v>198</v>
      </c>
      <c r="C91" s="26">
        <f>SUM(C87:C90)</f>
        <v>16575211</v>
      </c>
      <c r="D91" s="9"/>
      <c r="E91" s="9"/>
      <c r="F91" s="5">
        <f t="shared" si="1"/>
        <v>4205000</v>
      </c>
      <c r="G91" s="26">
        <f>SUM(G87:G90)</f>
        <v>20780211</v>
      </c>
    </row>
    <row r="92" spans="1:7" ht="37.5">
      <c r="A92" s="30" t="s">
        <v>199</v>
      </c>
      <c r="B92" s="21" t="s">
        <v>200</v>
      </c>
      <c r="C92" s="4">
        <v>0</v>
      </c>
      <c r="D92" s="4"/>
      <c r="E92" s="4"/>
      <c r="F92" s="5">
        <f t="shared" si="1"/>
        <v>0</v>
      </c>
      <c r="G92" s="4">
        <v>0</v>
      </c>
    </row>
    <row r="93" spans="1:7" ht="37.5">
      <c r="A93" s="30" t="s">
        <v>201</v>
      </c>
      <c r="B93" s="21" t="s">
        <v>202</v>
      </c>
      <c r="C93" s="4">
        <v>0</v>
      </c>
      <c r="D93" s="4"/>
      <c r="E93" s="4"/>
      <c r="F93" s="5">
        <f t="shared" si="1"/>
        <v>0</v>
      </c>
      <c r="G93" s="4">
        <v>0</v>
      </c>
    </row>
    <row r="94" spans="1:7" ht="37.5">
      <c r="A94" s="30" t="s">
        <v>203</v>
      </c>
      <c r="B94" s="21" t="s">
        <v>204</v>
      </c>
      <c r="C94" s="4">
        <v>0</v>
      </c>
      <c r="D94" s="4"/>
      <c r="E94" s="4"/>
      <c r="F94" s="5">
        <f t="shared" si="1"/>
        <v>0</v>
      </c>
      <c r="G94" s="4">
        <v>0</v>
      </c>
    </row>
    <row r="95" spans="1:7" ht="37.5">
      <c r="A95" s="30" t="s">
        <v>205</v>
      </c>
      <c r="B95" s="21" t="s">
        <v>206</v>
      </c>
      <c r="C95" s="4">
        <v>0</v>
      </c>
      <c r="D95" s="4"/>
      <c r="E95" s="4"/>
      <c r="F95" s="5">
        <f t="shared" si="1"/>
        <v>0</v>
      </c>
      <c r="G95" s="4">
        <v>0</v>
      </c>
    </row>
    <row r="96" spans="1:7" ht="37.5">
      <c r="A96" s="30" t="s">
        <v>207</v>
      </c>
      <c r="B96" s="21" t="s">
        <v>208</v>
      </c>
      <c r="C96" s="4">
        <v>0</v>
      </c>
      <c r="D96" s="4"/>
      <c r="E96" s="4"/>
      <c r="F96" s="5">
        <f t="shared" si="1"/>
        <v>0</v>
      </c>
      <c r="G96" s="4">
        <v>0</v>
      </c>
    </row>
    <row r="97" spans="1:7" ht="37.5">
      <c r="A97" s="30" t="s">
        <v>209</v>
      </c>
      <c r="B97" s="21" t="s">
        <v>210</v>
      </c>
      <c r="C97" s="4">
        <v>0</v>
      </c>
      <c r="D97" s="4"/>
      <c r="E97" s="4"/>
      <c r="F97" s="5">
        <f t="shared" si="1"/>
        <v>4000000</v>
      </c>
      <c r="G97" s="20">
        <v>4000000</v>
      </c>
    </row>
    <row r="98" spans="1:7" ht="18.75">
      <c r="A98" s="30" t="s">
        <v>211</v>
      </c>
      <c r="B98" s="21" t="s">
        <v>212</v>
      </c>
      <c r="C98" s="4">
        <v>0</v>
      </c>
      <c r="D98" s="4"/>
      <c r="E98" s="4"/>
      <c r="F98" s="5">
        <f t="shared" si="1"/>
        <v>0</v>
      </c>
      <c r="G98" s="4">
        <v>0</v>
      </c>
    </row>
    <row r="99" spans="1:7" ht="18.75">
      <c r="A99" s="30" t="s">
        <v>213</v>
      </c>
      <c r="B99" s="21" t="s">
        <v>214</v>
      </c>
      <c r="C99" s="4">
        <v>0</v>
      </c>
      <c r="D99" s="4"/>
      <c r="E99" s="4"/>
      <c r="F99" s="5">
        <f t="shared" si="1"/>
        <v>0</v>
      </c>
      <c r="G99" s="4">
        <v>0</v>
      </c>
    </row>
    <row r="100" spans="1:7" ht="37.5">
      <c r="A100" s="30" t="s">
        <v>215</v>
      </c>
      <c r="B100" s="21" t="s">
        <v>216</v>
      </c>
      <c r="C100" s="4">
        <v>0</v>
      </c>
      <c r="D100" s="4"/>
      <c r="E100" s="4"/>
      <c r="F100" s="5">
        <f t="shared" si="1"/>
        <v>1000000</v>
      </c>
      <c r="G100" s="20">
        <v>1000000</v>
      </c>
    </row>
    <row r="101" spans="1:7" ht="18.75">
      <c r="A101" s="32" t="s">
        <v>217</v>
      </c>
      <c r="B101" s="25" t="s">
        <v>218</v>
      </c>
      <c r="C101" s="9">
        <f>SUM(C92:C100)</f>
        <v>0</v>
      </c>
      <c r="D101" s="9">
        <f>SUM(D92:D100)</f>
        <v>0</v>
      </c>
      <c r="E101" s="9"/>
      <c r="F101" s="5">
        <f t="shared" si="1"/>
        <v>5000000</v>
      </c>
      <c r="G101" s="9">
        <f>SUM(G92:G100)</f>
        <v>5000000</v>
      </c>
    </row>
    <row r="102" spans="1:7" ht="19.5">
      <c r="A102" s="38" t="s">
        <v>219</v>
      </c>
      <c r="B102" s="39"/>
      <c r="C102" s="40">
        <f>C101+C91+C86</f>
        <v>31375211</v>
      </c>
      <c r="D102" s="40">
        <f>D101+D91+D86</f>
        <v>0</v>
      </c>
      <c r="E102" s="40">
        <f>E101+E91+E86</f>
        <v>0</v>
      </c>
      <c r="F102" s="40">
        <f>F101+F91+F86</f>
        <v>11405000</v>
      </c>
      <c r="G102" s="40">
        <f>G101+G91+G86</f>
        <v>42780211</v>
      </c>
    </row>
    <row r="103" spans="1:7" ht="18.75">
      <c r="A103" s="43" t="s">
        <v>220</v>
      </c>
      <c r="B103" s="39" t="s">
        <v>221</v>
      </c>
      <c r="C103" s="40">
        <f>C25+C26+C51+C60+C77+C86+C91+C101</f>
        <v>273230297</v>
      </c>
      <c r="D103" s="40">
        <f>D25+D26+D51+D60+D77+D86+D91+D101</f>
        <v>0</v>
      </c>
      <c r="E103" s="40">
        <f>E25+E26+E51+E60+E77+E86+E91+E101</f>
        <v>0</v>
      </c>
      <c r="F103" s="40">
        <f>F25+F26+F51+F60+F77+F86+F91+F101</f>
        <v>28289481</v>
      </c>
      <c r="G103" s="40">
        <f>G25+G26+G51+G60+G77+G86+G91+G101</f>
        <v>301519778</v>
      </c>
    </row>
    <row r="104" spans="1:7" ht="18.75">
      <c r="A104" s="30" t="s">
        <v>222</v>
      </c>
      <c r="B104" s="23" t="s">
        <v>223</v>
      </c>
      <c r="C104" s="30"/>
      <c r="D104" s="30"/>
      <c r="E104" s="30"/>
      <c r="F104" s="5">
        <f t="shared" si="1"/>
        <v>0</v>
      </c>
      <c r="G104" s="4">
        <v>0</v>
      </c>
    </row>
    <row r="105" spans="1:7" ht="37.5">
      <c r="A105" s="30" t="s">
        <v>224</v>
      </c>
      <c r="B105" s="23" t="s">
        <v>225</v>
      </c>
      <c r="C105" s="30"/>
      <c r="D105" s="30"/>
      <c r="E105" s="30"/>
      <c r="F105" s="5">
        <f t="shared" si="1"/>
        <v>0</v>
      </c>
      <c r="G105" s="4">
        <v>0</v>
      </c>
    </row>
    <row r="106" spans="1:7" ht="18.75">
      <c r="A106" s="30" t="s">
        <v>226</v>
      </c>
      <c r="B106" s="23" t="s">
        <v>227</v>
      </c>
      <c r="C106" s="30"/>
      <c r="D106" s="30"/>
      <c r="E106" s="30"/>
      <c r="F106" s="5">
        <f t="shared" si="1"/>
        <v>0</v>
      </c>
      <c r="G106" s="4">
        <v>0</v>
      </c>
    </row>
    <row r="107" spans="1:7" ht="18.75">
      <c r="A107" s="32" t="s">
        <v>228</v>
      </c>
      <c r="B107" s="28" t="s">
        <v>229</v>
      </c>
      <c r="C107" s="44">
        <f>SUM(C104:C106)</f>
        <v>0</v>
      </c>
      <c r="D107" s="44"/>
      <c r="E107" s="44"/>
      <c r="F107" s="5">
        <f t="shared" si="1"/>
        <v>0</v>
      </c>
      <c r="G107" s="44">
        <v>0</v>
      </c>
    </row>
    <row r="108" spans="1:7" ht="18.75">
      <c r="A108" s="45" t="s">
        <v>230</v>
      </c>
      <c r="B108" s="23" t="s">
        <v>231</v>
      </c>
      <c r="C108" s="45"/>
      <c r="D108" s="45"/>
      <c r="E108" s="45"/>
      <c r="F108" s="5">
        <f t="shared" si="1"/>
        <v>0</v>
      </c>
      <c r="G108" s="4">
        <v>0</v>
      </c>
    </row>
    <row r="109" spans="1:7" ht="18.75">
      <c r="A109" s="45" t="s">
        <v>232</v>
      </c>
      <c r="B109" s="23" t="s">
        <v>233</v>
      </c>
      <c r="C109" s="45"/>
      <c r="D109" s="45"/>
      <c r="E109" s="45"/>
      <c r="F109" s="5">
        <f t="shared" si="1"/>
        <v>0</v>
      </c>
      <c r="G109" s="4">
        <v>0</v>
      </c>
    </row>
    <row r="110" spans="1:7" ht="18.75">
      <c r="A110" s="30" t="s">
        <v>234</v>
      </c>
      <c r="B110" s="23" t="s">
        <v>235</v>
      </c>
      <c r="C110" s="30"/>
      <c r="D110" s="30"/>
      <c r="E110" s="30"/>
      <c r="F110" s="5">
        <f t="shared" si="1"/>
        <v>0</v>
      </c>
      <c r="G110" s="4">
        <v>0</v>
      </c>
    </row>
    <row r="111" spans="1:7" ht="18.75">
      <c r="A111" s="30" t="s">
        <v>236</v>
      </c>
      <c r="B111" s="23" t="s">
        <v>237</v>
      </c>
      <c r="C111" s="30"/>
      <c r="D111" s="30"/>
      <c r="E111" s="30"/>
      <c r="F111" s="5">
        <f t="shared" si="1"/>
        <v>0</v>
      </c>
      <c r="G111" s="4">
        <v>0</v>
      </c>
    </row>
    <row r="112" spans="1:7" ht="18.75">
      <c r="A112" s="30" t="s">
        <v>238</v>
      </c>
      <c r="B112" s="23" t="s">
        <v>239</v>
      </c>
      <c r="C112" s="30"/>
      <c r="D112" s="30"/>
      <c r="E112" s="30"/>
      <c r="F112" s="5">
        <f t="shared" si="1"/>
        <v>0</v>
      </c>
      <c r="G112" s="4">
        <v>0</v>
      </c>
    </row>
    <row r="113" spans="1:7" ht="18.75">
      <c r="A113" s="30" t="s">
        <v>240</v>
      </c>
      <c r="B113" s="23" t="s">
        <v>241</v>
      </c>
      <c r="C113" s="30"/>
      <c r="D113" s="30"/>
      <c r="E113" s="30"/>
      <c r="F113" s="5">
        <f t="shared" si="1"/>
        <v>0</v>
      </c>
      <c r="G113" s="4"/>
    </row>
    <row r="114" spans="1:7" ht="18.75">
      <c r="A114" s="46" t="s">
        <v>242</v>
      </c>
      <c r="B114" s="28" t="s">
        <v>243</v>
      </c>
      <c r="C114" s="47">
        <f>SUM(C108:C112)</f>
        <v>0</v>
      </c>
      <c r="D114" s="47"/>
      <c r="E114" s="47"/>
      <c r="F114" s="5">
        <f t="shared" si="1"/>
        <v>0</v>
      </c>
      <c r="G114" s="47">
        <f>SUM(G108:G112)</f>
        <v>0</v>
      </c>
    </row>
    <row r="115" spans="1:7" ht="18.75">
      <c r="A115" s="45" t="s">
        <v>244</v>
      </c>
      <c r="B115" s="23" t="s">
        <v>245</v>
      </c>
      <c r="C115" s="45"/>
      <c r="D115" s="45"/>
      <c r="E115" s="45"/>
      <c r="F115" s="5">
        <f t="shared" si="1"/>
        <v>0</v>
      </c>
      <c r="G115" s="4">
        <v>0</v>
      </c>
    </row>
    <row r="116" spans="1:7" ht="18.75">
      <c r="A116" s="45" t="s">
        <v>246</v>
      </c>
      <c r="B116" s="23" t="s">
        <v>247</v>
      </c>
      <c r="C116" s="20">
        <v>2322303</v>
      </c>
      <c r="D116" s="45"/>
      <c r="E116" s="45"/>
      <c r="F116" s="5">
        <f t="shared" si="1"/>
        <v>0</v>
      </c>
      <c r="G116" s="20">
        <v>2322303</v>
      </c>
    </row>
    <row r="117" spans="1:7" ht="18.75">
      <c r="A117" s="48" t="s">
        <v>248</v>
      </c>
      <c r="B117" s="49" t="s">
        <v>249</v>
      </c>
      <c r="C117" s="20"/>
      <c r="D117" s="45"/>
      <c r="E117" s="45"/>
      <c r="F117" s="5">
        <f t="shared" si="1"/>
        <v>0</v>
      </c>
      <c r="G117" s="4">
        <v>0</v>
      </c>
    </row>
    <row r="118" spans="1:7" ht="18.75">
      <c r="A118" s="45" t="s">
        <v>250</v>
      </c>
      <c r="B118" s="23" t="s">
        <v>251</v>
      </c>
      <c r="C118" s="45"/>
      <c r="D118" s="45"/>
      <c r="E118" s="45"/>
      <c r="F118" s="5">
        <f t="shared" si="1"/>
        <v>0</v>
      </c>
      <c r="G118" s="4">
        <v>0</v>
      </c>
    </row>
    <row r="119" spans="1:7" ht="18.75">
      <c r="A119" s="45" t="s">
        <v>252</v>
      </c>
      <c r="B119" s="23" t="s">
        <v>253</v>
      </c>
      <c r="C119" s="45"/>
      <c r="D119" s="45"/>
      <c r="E119" s="45"/>
      <c r="F119" s="5">
        <f t="shared" si="1"/>
        <v>0</v>
      </c>
      <c r="G119" s="4">
        <v>0</v>
      </c>
    </row>
    <row r="120" spans="1:7" ht="18.75">
      <c r="A120" s="45" t="s">
        <v>254</v>
      </c>
      <c r="B120" s="23" t="s">
        <v>255</v>
      </c>
      <c r="C120" s="45"/>
      <c r="D120" s="45"/>
      <c r="E120" s="45"/>
      <c r="F120" s="5">
        <f t="shared" si="1"/>
        <v>0</v>
      </c>
      <c r="G120" s="4">
        <v>0</v>
      </c>
    </row>
    <row r="121" spans="1:7" ht="18.75">
      <c r="A121" s="45" t="s">
        <v>256</v>
      </c>
      <c r="B121" s="23" t="s">
        <v>257</v>
      </c>
      <c r="C121" s="45"/>
      <c r="D121" s="45"/>
      <c r="E121" s="45"/>
      <c r="F121" s="5">
        <f t="shared" si="1"/>
        <v>0</v>
      </c>
      <c r="G121" s="4"/>
    </row>
    <row r="122" spans="1:7" ht="18.75">
      <c r="A122" s="45" t="s">
        <v>258</v>
      </c>
      <c r="B122" s="23" t="s">
        <v>259</v>
      </c>
      <c r="C122" s="45"/>
      <c r="D122" s="45"/>
      <c r="E122" s="45"/>
      <c r="F122" s="5">
        <f t="shared" si="1"/>
        <v>0</v>
      </c>
      <c r="G122" s="4"/>
    </row>
    <row r="123" spans="1:7" ht="18.75">
      <c r="A123" s="45" t="s">
        <v>260</v>
      </c>
      <c r="B123" s="23" t="s">
        <v>261</v>
      </c>
      <c r="C123" s="20">
        <f>C121+C122</f>
        <v>0</v>
      </c>
      <c r="D123" s="45"/>
      <c r="E123" s="45"/>
      <c r="F123" s="5">
        <f t="shared" si="1"/>
        <v>0</v>
      </c>
      <c r="G123" s="4"/>
    </row>
    <row r="124" spans="1:7" ht="18.75">
      <c r="A124" s="46" t="s">
        <v>262</v>
      </c>
      <c r="B124" s="28" t="s">
        <v>263</v>
      </c>
      <c r="C124" s="50">
        <f>C120+C119+C118+C117+C116+C115+C114+C107+C123</f>
        <v>2322303</v>
      </c>
      <c r="D124" s="50">
        <f>D120+D119+D118+D117+D116+D115+D114+D107+D123</f>
        <v>0</v>
      </c>
      <c r="E124" s="50"/>
      <c r="F124" s="5">
        <f t="shared" si="1"/>
        <v>0</v>
      </c>
      <c r="G124" s="50">
        <f>G120+G119+G118+G117+G116+G115+G114+G107+G123</f>
        <v>2322303</v>
      </c>
    </row>
    <row r="125" spans="1:7" ht="18.75">
      <c r="A125" s="45" t="s">
        <v>264</v>
      </c>
      <c r="B125" s="23" t="s">
        <v>265</v>
      </c>
      <c r="C125" s="45"/>
      <c r="D125" s="45"/>
      <c r="E125" s="45"/>
      <c r="F125" s="5">
        <f t="shared" si="1"/>
        <v>0</v>
      </c>
      <c r="G125" s="4">
        <v>0</v>
      </c>
    </row>
    <row r="126" spans="1:7" ht="18.75">
      <c r="A126" s="30" t="s">
        <v>266</v>
      </c>
      <c r="B126" s="23" t="s">
        <v>267</v>
      </c>
      <c r="C126" s="30"/>
      <c r="D126" s="30"/>
      <c r="E126" s="30"/>
      <c r="F126" s="5">
        <f t="shared" si="1"/>
        <v>0</v>
      </c>
      <c r="G126" s="4">
        <v>0</v>
      </c>
    </row>
    <row r="127" spans="1:7" ht="18.75">
      <c r="A127" s="51" t="s">
        <v>268</v>
      </c>
      <c r="B127" s="52" t="s">
        <v>269</v>
      </c>
      <c r="C127" s="51"/>
      <c r="D127" s="45"/>
      <c r="E127" s="45"/>
      <c r="F127" s="5">
        <f t="shared" si="1"/>
        <v>0</v>
      </c>
      <c r="G127" s="4">
        <v>0</v>
      </c>
    </row>
    <row r="128" spans="1:7" ht="37.5">
      <c r="A128" s="30" t="s">
        <v>270</v>
      </c>
      <c r="B128" s="23" t="s">
        <v>271</v>
      </c>
      <c r="C128" s="45"/>
      <c r="D128" s="53"/>
      <c r="E128" s="53"/>
      <c r="F128" s="5">
        <f t="shared" si="1"/>
        <v>0</v>
      </c>
      <c r="G128" s="4">
        <v>0</v>
      </c>
    </row>
    <row r="129" spans="1:7" ht="18.75">
      <c r="A129" s="45" t="s">
        <v>272</v>
      </c>
      <c r="B129" s="23" t="s">
        <v>273</v>
      </c>
      <c r="C129" s="45"/>
      <c r="D129" s="53"/>
      <c r="E129" s="53"/>
      <c r="F129" s="5">
        <f t="shared" si="1"/>
        <v>0</v>
      </c>
      <c r="G129" s="4">
        <v>0</v>
      </c>
    </row>
    <row r="130" spans="1:7" ht="18.75">
      <c r="A130" s="46" t="s">
        <v>274</v>
      </c>
      <c r="B130" s="28" t="s">
        <v>275</v>
      </c>
      <c r="C130" s="47">
        <f>C127+C126+C125+C128+C129</f>
        <v>0</v>
      </c>
      <c r="D130" s="54">
        <f>D127+D126+D125+D128+D129</f>
        <v>0</v>
      </c>
      <c r="E130" s="54"/>
      <c r="F130" s="5">
        <f t="shared" si="1"/>
        <v>0</v>
      </c>
      <c r="G130" s="47">
        <f>G127+G126+G125+G128+G129</f>
        <v>0</v>
      </c>
    </row>
    <row r="131" spans="1:7" ht="37.5">
      <c r="A131" s="30" t="s">
        <v>276</v>
      </c>
      <c r="B131" s="23" t="s">
        <v>277</v>
      </c>
      <c r="C131" s="47"/>
      <c r="D131" s="54"/>
      <c r="E131" s="54"/>
      <c r="F131" s="5">
        <f t="shared" si="1"/>
        <v>0</v>
      </c>
      <c r="G131" s="47"/>
    </row>
    <row r="132" spans="1:7" ht="18.75">
      <c r="A132" s="51" t="s">
        <v>278</v>
      </c>
      <c r="B132" s="23" t="s">
        <v>279</v>
      </c>
      <c r="C132" s="30"/>
      <c r="D132" s="55"/>
      <c r="E132" s="55"/>
      <c r="F132" s="5">
        <f t="shared" si="1"/>
        <v>0</v>
      </c>
      <c r="G132" s="4">
        <v>0</v>
      </c>
    </row>
    <row r="133" spans="1:7" ht="18.75">
      <c r="A133" s="56" t="s">
        <v>280</v>
      </c>
      <c r="B133" s="57" t="s">
        <v>281</v>
      </c>
      <c r="C133" s="58">
        <f>C132+C130+C124+C131</f>
        <v>2322303</v>
      </c>
      <c r="D133" s="58">
        <f>D132+D130+D124+D131</f>
        <v>0</v>
      </c>
      <c r="E133" s="58">
        <f>E132+E130+E124+E131</f>
        <v>0</v>
      </c>
      <c r="F133" s="58">
        <f>F132+F130+F124+F131</f>
        <v>0</v>
      </c>
      <c r="G133" s="58">
        <f>G132+G130+G124+G131</f>
        <v>2322303</v>
      </c>
    </row>
    <row r="134" spans="1:7" ht="18.75">
      <c r="A134" s="59" t="s">
        <v>12</v>
      </c>
      <c r="B134" s="60"/>
      <c r="C134" s="61">
        <f>C133+C103</f>
        <v>275552600</v>
      </c>
      <c r="D134" s="61">
        <f>D133+D103</f>
        <v>0</v>
      </c>
      <c r="E134" s="61">
        <f>E133+E103</f>
        <v>0</v>
      </c>
      <c r="F134" s="61">
        <f>F133+F103</f>
        <v>28289481</v>
      </c>
      <c r="G134" s="61">
        <f>G133+G103</f>
        <v>303842081</v>
      </c>
    </row>
    <row r="136" spans="1:7">
      <c r="A136" s="274" t="s">
        <v>812</v>
      </c>
    </row>
  </sheetData>
  <sheetProtection selectLockedCells="1" selectUnlockedCells="1"/>
  <mergeCells count="2">
    <mergeCell ref="A2:G2"/>
    <mergeCell ref="A3:G3"/>
  </mergeCells>
  <pageMargins left="0.78749999999999998" right="0.78749999999999998" top="1.0631944444444446" bottom="0.6" header="0.78749999999999998" footer="0.51180555555555551"/>
  <pageSetup paperSize="9" scale="57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view="pageLayout" topLeftCell="A88" zoomScaleNormal="100" zoomScaleSheetLayoutView="100" workbookViewId="0">
      <selection activeCell="A109" sqref="A109"/>
    </sheetView>
  </sheetViews>
  <sheetFormatPr defaultColWidth="11.5703125" defaultRowHeight="15"/>
  <cols>
    <col min="1" max="1" width="66.5703125" customWidth="1"/>
    <col min="2" max="2" width="9.140625" bestFit="1" customWidth="1"/>
    <col min="3" max="3" width="15.7109375" customWidth="1"/>
    <col min="4" max="5" width="11.7109375" customWidth="1"/>
    <col min="6" max="6" width="12.7109375" bestFit="1" customWidth="1"/>
    <col min="7" max="7" width="15.7109375" customWidth="1"/>
  </cols>
  <sheetData>
    <row r="1" spans="1:7" ht="18.75">
      <c r="A1" s="62" t="s">
        <v>796</v>
      </c>
      <c r="B1" s="63"/>
      <c r="C1" s="63"/>
      <c r="D1" s="63"/>
      <c r="E1" s="63"/>
      <c r="F1" s="63"/>
      <c r="G1" s="63"/>
    </row>
    <row r="2" spans="1:7" ht="15" customHeight="1">
      <c r="A2" s="317" t="s">
        <v>757</v>
      </c>
      <c r="B2" s="317"/>
      <c r="C2" s="317"/>
      <c r="D2" s="317"/>
      <c r="E2" s="317"/>
      <c r="F2" s="317"/>
      <c r="G2" s="317"/>
    </row>
    <row r="3" spans="1:7" ht="15" customHeight="1">
      <c r="A3" s="318" t="s">
        <v>282</v>
      </c>
      <c r="B3" s="318"/>
      <c r="C3" s="318"/>
      <c r="D3" s="318"/>
      <c r="E3" s="318"/>
      <c r="F3" s="318"/>
      <c r="G3" s="318"/>
    </row>
    <row r="4" spans="1:7" ht="19.5">
      <c r="A4" s="64"/>
      <c r="B4" s="63"/>
      <c r="C4" s="63"/>
      <c r="D4" s="63"/>
      <c r="E4" s="63"/>
      <c r="F4" s="63"/>
      <c r="G4" s="63"/>
    </row>
    <row r="5" spans="1:7" ht="16.5">
      <c r="A5" s="275" t="s">
        <v>283</v>
      </c>
      <c r="B5" s="275"/>
      <c r="C5" s="275"/>
      <c r="D5" s="275"/>
      <c r="E5" s="275"/>
      <c r="F5" s="275"/>
      <c r="G5" s="275"/>
    </row>
    <row r="6" spans="1:7" ht="66">
      <c r="A6" s="276" t="s">
        <v>26</v>
      </c>
      <c r="B6" s="277" t="s">
        <v>284</v>
      </c>
      <c r="C6" s="278" t="s">
        <v>755</v>
      </c>
      <c r="D6" s="278" t="s">
        <v>28</v>
      </c>
      <c r="E6" s="278" t="s">
        <v>29</v>
      </c>
      <c r="F6" s="278" t="s">
        <v>781</v>
      </c>
      <c r="G6" s="279" t="s">
        <v>779</v>
      </c>
    </row>
    <row r="7" spans="1:7" ht="16.5">
      <c r="A7" s="280" t="s">
        <v>285</v>
      </c>
      <c r="B7" s="173" t="s">
        <v>286</v>
      </c>
      <c r="C7" s="175">
        <v>51576029</v>
      </c>
      <c r="D7" s="175"/>
      <c r="E7" s="175"/>
      <c r="F7" s="175">
        <f>G7-C7</f>
        <v>87884</v>
      </c>
      <c r="G7" s="175">
        <v>51663913</v>
      </c>
    </row>
    <row r="8" spans="1:7" ht="33">
      <c r="A8" s="181" t="s">
        <v>287</v>
      </c>
      <c r="B8" s="173" t="s">
        <v>288</v>
      </c>
      <c r="C8" s="175">
        <v>0</v>
      </c>
      <c r="D8" s="175"/>
      <c r="E8" s="175"/>
      <c r="F8" s="175">
        <f t="shared" ref="F8:F71" si="0">G8-C8</f>
        <v>0</v>
      </c>
      <c r="G8" s="175">
        <v>0</v>
      </c>
    </row>
    <row r="9" spans="1:7" ht="33">
      <c r="A9" s="181" t="s">
        <v>289</v>
      </c>
      <c r="B9" s="173" t="s">
        <v>290</v>
      </c>
      <c r="C9" s="175">
        <v>5281560</v>
      </c>
      <c r="D9" s="175"/>
      <c r="E9" s="175"/>
      <c r="F9" s="175">
        <f t="shared" si="0"/>
        <v>377649</v>
      </c>
      <c r="G9" s="175">
        <v>5659209</v>
      </c>
    </row>
    <row r="10" spans="1:7" ht="16.5">
      <c r="A10" s="181" t="s">
        <v>291</v>
      </c>
      <c r="B10" s="173" t="s">
        <v>292</v>
      </c>
      <c r="C10" s="175">
        <v>1200000</v>
      </c>
      <c r="D10" s="175"/>
      <c r="E10" s="175"/>
      <c r="F10" s="175">
        <f t="shared" si="0"/>
        <v>0</v>
      </c>
      <c r="G10" s="175">
        <v>1200000</v>
      </c>
    </row>
    <row r="11" spans="1:7" ht="33">
      <c r="A11" s="181" t="s">
        <v>293</v>
      </c>
      <c r="B11" s="173" t="s">
        <v>294</v>
      </c>
      <c r="C11" s="175">
        <v>0</v>
      </c>
      <c r="D11" s="175"/>
      <c r="E11" s="175"/>
      <c r="F11" s="175">
        <f t="shared" si="0"/>
        <v>2540022</v>
      </c>
      <c r="G11" s="175">
        <v>2540022</v>
      </c>
    </row>
    <row r="12" spans="1:7" ht="16.5">
      <c r="A12" s="181" t="s">
        <v>295</v>
      </c>
      <c r="B12" s="173" t="s">
        <v>296</v>
      </c>
      <c r="C12" s="175">
        <v>0</v>
      </c>
      <c r="D12" s="175"/>
      <c r="E12" s="175"/>
      <c r="F12" s="175">
        <f t="shared" si="0"/>
        <v>166080</v>
      </c>
      <c r="G12" s="175">
        <v>166080</v>
      </c>
    </row>
    <row r="13" spans="1:7" ht="16.5">
      <c r="A13" s="184" t="s">
        <v>297</v>
      </c>
      <c r="B13" s="177" t="s">
        <v>298</v>
      </c>
      <c r="C13" s="281">
        <f>SUM(C7:C12)</f>
        <v>58057589</v>
      </c>
      <c r="D13" s="281">
        <f>SUM(D7:D12)</f>
        <v>0</v>
      </c>
      <c r="E13" s="281">
        <f>SUM(E7:E12)</f>
        <v>0</v>
      </c>
      <c r="F13" s="281">
        <f>SUM(F7:F12)</f>
        <v>3171635</v>
      </c>
      <c r="G13" s="281">
        <f>SUM(G7:G12)</f>
        <v>61229224</v>
      </c>
    </row>
    <row r="14" spans="1:7" ht="16.5">
      <c r="A14" s="181" t="s">
        <v>299</v>
      </c>
      <c r="B14" s="173" t="s">
        <v>300</v>
      </c>
      <c r="C14" s="175">
        <v>0</v>
      </c>
      <c r="D14" s="175"/>
      <c r="E14" s="175"/>
      <c r="F14" s="175">
        <f t="shared" si="0"/>
        <v>0</v>
      </c>
      <c r="G14" s="175">
        <v>0</v>
      </c>
    </row>
    <row r="15" spans="1:7" ht="33">
      <c r="A15" s="181" t="s">
        <v>301</v>
      </c>
      <c r="B15" s="173" t="s">
        <v>302</v>
      </c>
      <c r="C15" s="175">
        <v>0</v>
      </c>
      <c r="D15" s="175"/>
      <c r="E15" s="175"/>
      <c r="F15" s="175">
        <f t="shared" si="0"/>
        <v>0</v>
      </c>
      <c r="G15" s="175">
        <v>0</v>
      </c>
    </row>
    <row r="16" spans="1:7" ht="33">
      <c r="A16" s="181" t="s">
        <v>303</v>
      </c>
      <c r="B16" s="173" t="s">
        <v>304</v>
      </c>
      <c r="C16" s="175">
        <v>0</v>
      </c>
      <c r="D16" s="175"/>
      <c r="E16" s="175"/>
      <c r="F16" s="175">
        <f t="shared" si="0"/>
        <v>0</v>
      </c>
      <c r="G16" s="175">
        <v>0</v>
      </c>
    </row>
    <row r="17" spans="1:7" ht="33">
      <c r="A17" s="181" t="s">
        <v>305</v>
      </c>
      <c r="B17" s="173" t="s">
        <v>306</v>
      </c>
      <c r="C17" s="175">
        <v>0</v>
      </c>
      <c r="D17" s="175"/>
      <c r="E17" s="175"/>
      <c r="F17" s="175">
        <f t="shared" si="0"/>
        <v>0</v>
      </c>
      <c r="G17" s="175">
        <v>0</v>
      </c>
    </row>
    <row r="18" spans="1:7" ht="33">
      <c r="A18" s="181" t="s">
        <v>307</v>
      </c>
      <c r="B18" s="173" t="s">
        <v>308</v>
      </c>
      <c r="C18" s="175">
        <f>15794400+767896</f>
        <v>16562296</v>
      </c>
      <c r="D18" s="175"/>
      <c r="E18" s="175"/>
      <c r="F18" s="175">
        <f t="shared" si="0"/>
        <v>4232231</v>
      </c>
      <c r="G18" s="175">
        <v>20794527</v>
      </c>
    </row>
    <row r="19" spans="1:7" ht="16.5">
      <c r="A19" s="184" t="s">
        <v>309</v>
      </c>
      <c r="B19" s="177" t="s">
        <v>310</v>
      </c>
      <c r="C19" s="281">
        <f>C18+C17+C16+C15+C14+C13</f>
        <v>74619885</v>
      </c>
      <c r="D19" s="281">
        <f>D18+D17+D16+D15+D14+D13</f>
        <v>0</v>
      </c>
      <c r="E19" s="281">
        <f>E18+E17+E16+E15+E14+E13</f>
        <v>0</v>
      </c>
      <c r="F19" s="281">
        <f>F18+F17+F16+F15+F14+F13</f>
        <v>7403866</v>
      </c>
      <c r="G19" s="281">
        <f>G18+G17+G16+G15+G14+G13</f>
        <v>82023751</v>
      </c>
    </row>
    <row r="20" spans="1:7" ht="16.5">
      <c r="A20" s="181" t="s">
        <v>311</v>
      </c>
      <c r="B20" s="173" t="s">
        <v>312</v>
      </c>
      <c r="C20" s="175">
        <v>0</v>
      </c>
      <c r="D20" s="175"/>
      <c r="E20" s="175"/>
      <c r="F20" s="175">
        <f t="shared" si="0"/>
        <v>0</v>
      </c>
      <c r="G20" s="175">
        <v>0</v>
      </c>
    </row>
    <row r="21" spans="1:7" ht="16.5">
      <c r="A21" s="181" t="s">
        <v>313</v>
      </c>
      <c r="B21" s="173" t="s">
        <v>314</v>
      </c>
      <c r="C21" s="175">
        <v>0</v>
      </c>
      <c r="D21" s="175"/>
      <c r="E21" s="175"/>
      <c r="F21" s="175">
        <f t="shared" si="0"/>
        <v>0</v>
      </c>
      <c r="G21" s="175">
        <v>0</v>
      </c>
    </row>
    <row r="22" spans="1:7" ht="16.5">
      <c r="A22" s="184" t="s">
        <v>315</v>
      </c>
      <c r="B22" s="177" t="s">
        <v>316</v>
      </c>
      <c r="C22" s="281">
        <f>SUM(C20:C21)</f>
        <v>0</v>
      </c>
      <c r="D22" s="281">
        <f>SUM(D20:D21)</f>
        <v>0</v>
      </c>
      <c r="E22" s="281"/>
      <c r="F22" s="175">
        <f t="shared" si="0"/>
        <v>0</v>
      </c>
      <c r="G22" s="281">
        <f>SUM(G20:G21)</f>
        <v>0</v>
      </c>
    </row>
    <row r="23" spans="1:7" ht="16.5">
      <c r="A23" s="181" t="s">
        <v>317</v>
      </c>
      <c r="B23" s="173" t="s">
        <v>318</v>
      </c>
      <c r="C23" s="175">
        <v>0</v>
      </c>
      <c r="D23" s="175"/>
      <c r="E23" s="175"/>
      <c r="F23" s="175">
        <f t="shared" si="0"/>
        <v>0</v>
      </c>
      <c r="G23" s="175">
        <v>0</v>
      </c>
    </row>
    <row r="24" spans="1:7" ht="16.5">
      <c r="A24" s="181" t="s">
        <v>319</v>
      </c>
      <c r="B24" s="173" t="s">
        <v>320</v>
      </c>
      <c r="C24" s="175">
        <v>0</v>
      </c>
      <c r="D24" s="175"/>
      <c r="E24" s="175"/>
      <c r="F24" s="175">
        <f t="shared" si="0"/>
        <v>0</v>
      </c>
      <c r="G24" s="175">
        <v>0</v>
      </c>
    </row>
    <row r="25" spans="1:7" ht="16.5">
      <c r="A25" s="181" t="s">
        <v>321</v>
      </c>
      <c r="B25" s="173" t="s">
        <v>322</v>
      </c>
      <c r="C25" s="175">
        <v>52506000</v>
      </c>
      <c r="D25" s="175"/>
      <c r="E25" s="175"/>
      <c r="F25" s="175">
        <f t="shared" si="0"/>
        <v>4444608</v>
      </c>
      <c r="G25" s="175">
        <v>56950608</v>
      </c>
    </row>
    <row r="26" spans="1:7" ht="16.5">
      <c r="A26" s="181" t="s">
        <v>323</v>
      </c>
      <c r="B26" s="173" t="s">
        <v>324</v>
      </c>
      <c r="C26" s="175">
        <v>40000000</v>
      </c>
      <c r="D26" s="175"/>
      <c r="E26" s="175"/>
      <c r="F26" s="175">
        <f t="shared" si="0"/>
        <v>14210550</v>
      </c>
      <c r="G26" s="175">
        <v>54210550</v>
      </c>
    </row>
    <row r="27" spans="1:7" ht="16.5">
      <c r="A27" s="181" t="s">
        <v>325</v>
      </c>
      <c r="B27" s="173" t="s">
        <v>326</v>
      </c>
      <c r="C27" s="175">
        <v>0</v>
      </c>
      <c r="D27" s="175"/>
      <c r="E27" s="175"/>
      <c r="F27" s="175">
        <f t="shared" si="0"/>
        <v>0</v>
      </c>
      <c r="G27" s="175">
        <v>0</v>
      </c>
    </row>
    <row r="28" spans="1:7" ht="16.5">
      <c r="A28" s="181" t="s">
        <v>327</v>
      </c>
      <c r="B28" s="173" t="s">
        <v>328</v>
      </c>
      <c r="C28" s="175">
        <v>0</v>
      </c>
      <c r="D28" s="175"/>
      <c r="E28" s="175"/>
      <c r="F28" s="175">
        <f t="shared" si="0"/>
        <v>0</v>
      </c>
      <c r="G28" s="175">
        <v>0</v>
      </c>
    </row>
    <row r="29" spans="1:7" ht="16.5">
      <c r="A29" s="181" t="s">
        <v>329</v>
      </c>
      <c r="B29" s="173" t="s">
        <v>330</v>
      </c>
      <c r="C29" s="175">
        <v>1433000</v>
      </c>
      <c r="D29" s="175"/>
      <c r="E29" s="175"/>
      <c r="F29" s="175">
        <f t="shared" si="0"/>
        <v>0</v>
      </c>
      <c r="G29" s="175">
        <v>1433000</v>
      </c>
    </row>
    <row r="30" spans="1:7" ht="16.5">
      <c r="A30" s="181" t="s">
        <v>331</v>
      </c>
      <c r="B30" s="173" t="s">
        <v>332</v>
      </c>
      <c r="C30" s="175">
        <v>35000000</v>
      </c>
      <c r="D30" s="175"/>
      <c r="E30" s="175"/>
      <c r="F30" s="175">
        <f t="shared" si="0"/>
        <v>7156050</v>
      </c>
      <c r="G30" s="175">
        <v>42156050</v>
      </c>
    </row>
    <row r="31" spans="1:7" ht="16.5">
      <c r="A31" s="184" t="s">
        <v>333</v>
      </c>
      <c r="B31" s="177" t="s">
        <v>334</v>
      </c>
      <c r="C31" s="281">
        <f>SUM(C26:C30)</f>
        <v>76433000</v>
      </c>
      <c r="D31" s="281">
        <f>SUM(D26:D30)</f>
        <v>0</v>
      </c>
      <c r="E31" s="281">
        <f>SUM(E26:E30)</f>
        <v>0</v>
      </c>
      <c r="F31" s="281">
        <f>SUM(F26:F30)</f>
        <v>21366600</v>
      </c>
      <c r="G31" s="281">
        <f>SUM(G26:G30)</f>
        <v>97799600</v>
      </c>
    </row>
    <row r="32" spans="1:7" ht="16.5">
      <c r="A32" s="181" t="s">
        <v>335</v>
      </c>
      <c r="B32" s="173" t="s">
        <v>336</v>
      </c>
      <c r="C32" s="175">
        <v>200000</v>
      </c>
      <c r="D32" s="175"/>
      <c r="E32" s="175"/>
      <c r="F32" s="175">
        <f t="shared" si="0"/>
        <v>2738</v>
      </c>
      <c r="G32" s="175">
        <v>202738</v>
      </c>
    </row>
    <row r="33" spans="1:7" ht="16.5">
      <c r="A33" s="184" t="s">
        <v>337</v>
      </c>
      <c r="B33" s="177" t="s">
        <v>338</v>
      </c>
      <c r="C33" s="281">
        <f>C32+C31+C25+C24+C23+C22</f>
        <v>129139000</v>
      </c>
      <c r="D33" s="281">
        <f>D32+D31+D25+D24+D23+D22</f>
        <v>0</v>
      </c>
      <c r="E33" s="281">
        <f>E32+E31+E25+E24+E23+E22</f>
        <v>0</v>
      </c>
      <c r="F33" s="281">
        <f>F32+F31+F25+F24+F23+F22</f>
        <v>25813946</v>
      </c>
      <c r="G33" s="281">
        <f>G32+G31+G25+G24+G23+G22</f>
        <v>154952946</v>
      </c>
    </row>
    <row r="34" spans="1:7" ht="16.5">
      <c r="A34" s="282" t="s">
        <v>339</v>
      </c>
      <c r="B34" s="173" t="s">
        <v>340</v>
      </c>
      <c r="C34" s="175">
        <v>200000</v>
      </c>
      <c r="D34" s="175"/>
      <c r="E34" s="175"/>
      <c r="F34" s="175">
        <f t="shared" si="0"/>
        <v>0</v>
      </c>
      <c r="G34" s="175">
        <v>200000</v>
      </c>
    </row>
    <row r="35" spans="1:7" ht="16.5">
      <c r="A35" s="282" t="s">
        <v>341</v>
      </c>
      <c r="B35" s="173" t="s">
        <v>342</v>
      </c>
      <c r="C35" s="175">
        <v>13500000</v>
      </c>
      <c r="D35" s="175"/>
      <c r="E35" s="175"/>
      <c r="F35" s="175">
        <f t="shared" si="0"/>
        <v>696831</v>
      </c>
      <c r="G35" s="175">
        <v>14196831</v>
      </c>
    </row>
    <row r="36" spans="1:7" ht="16.5">
      <c r="A36" s="282" t="s">
        <v>343</v>
      </c>
      <c r="B36" s="173" t="s">
        <v>344</v>
      </c>
      <c r="C36" s="175"/>
      <c r="D36" s="175"/>
      <c r="E36" s="175"/>
      <c r="F36" s="175">
        <f t="shared" si="0"/>
        <v>0</v>
      </c>
      <c r="G36" s="175">
        <v>0</v>
      </c>
    </row>
    <row r="37" spans="1:7" ht="16.5">
      <c r="A37" s="282" t="s">
        <v>345</v>
      </c>
      <c r="B37" s="173" t="s">
        <v>346</v>
      </c>
      <c r="C37" s="175">
        <v>500000</v>
      </c>
      <c r="D37" s="175"/>
      <c r="E37" s="175"/>
      <c r="F37" s="175">
        <f t="shared" si="0"/>
        <v>0</v>
      </c>
      <c r="G37" s="175">
        <v>500000</v>
      </c>
    </row>
    <row r="38" spans="1:7" ht="16.5">
      <c r="A38" s="282" t="s">
        <v>347</v>
      </c>
      <c r="B38" s="173" t="s">
        <v>348</v>
      </c>
      <c r="C38" s="175">
        <v>4200000</v>
      </c>
      <c r="D38" s="175"/>
      <c r="E38" s="175"/>
      <c r="F38" s="175">
        <f t="shared" si="0"/>
        <v>0</v>
      </c>
      <c r="G38" s="175">
        <v>4200000</v>
      </c>
    </row>
    <row r="39" spans="1:7" ht="16.5">
      <c r="A39" s="282" t="s">
        <v>349</v>
      </c>
      <c r="B39" s="173" t="s">
        <v>350</v>
      </c>
      <c r="C39" s="175">
        <v>4500000</v>
      </c>
      <c r="D39" s="175"/>
      <c r="E39" s="175"/>
      <c r="F39" s="175">
        <f t="shared" si="0"/>
        <v>0</v>
      </c>
      <c r="G39" s="175">
        <v>4500000</v>
      </c>
    </row>
    <row r="40" spans="1:7" ht="16.5">
      <c r="A40" s="282" t="s">
        <v>351</v>
      </c>
      <c r="B40" s="173" t="s">
        <v>352</v>
      </c>
      <c r="C40" s="175"/>
      <c r="D40" s="175"/>
      <c r="E40" s="175"/>
      <c r="F40" s="175">
        <f t="shared" si="0"/>
        <v>0</v>
      </c>
      <c r="G40" s="175">
        <v>0</v>
      </c>
    </row>
    <row r="41" spans="1:7" ht="16.5">
      <c r="A41" s="282" t="s">
        <v>353</v>
      </c>
      <c r="B41" s="173" t="s">
        <v>354</v>
      </c>
      <c r="C41" s="175"/>
      <c r="D41" s="175"/>
      <c r="E41" s="175"/>
      <c r="F41" s="175">
        <f t="shared" si="0"/>
        <v>0</v>
      </c>
      <c r="G41" s="175"/>
    </row>
    <row r="42" spans="1:7" ht="16.5">
      <c r="A42" s="282" t="s">
        <v>355</v>
      </c>
      <c r="B42" s="173" t="s">
        <v>356</v>
      </c>
      <c r="C42" s="175"/>
      <c r="D42" s="175"/>
      <c r="E42" s="175"/>
      <c r="F42" s="175">
        <f t="shared" si="0"/>
        <v>0</v>
      </c>
      <c r="G42" s="175"/>
    </row>
    <row r="43" spans="1:7" ht="16.5">
      <c r="A43" s="283" t="s">
        <v>357</v>
      </c>
      <c r="B43" s="177" t="s">
        <v>358</v>
      </c>
      <c r="C43" s="281">
        <f>C41+C42</f>
        <v>0</v>
      </c>
      <c r="D43" s="281">
        <f>D41+D42</f>
        <v>0</v>
      </c>
      <c r="E43" s="281"/>
      <c r="F43" s="175">
        <f t="shared" si="0"/>
        <v>0</v>
      </c>
      <c r="G43" s="281">
        <f>G41+G42</f>
        <v>0</v>
      </c>
    </row>
    <row r="44" spans="1:7" ht="16.5">
      <c r="A44" s="282" t="s">
        <v>359</v>
      </c>
      <c r="B44" s="173" t="s">
        <v>360</v>
      </c>
      <c r="C44" s="175"/>
      <c r="D44" s="175"/>
      <c r="E44" s="175"/>
      <c r="F44" s="175">
        <f t="shared" si="0"/>
        <v>0</v>
      </c>
      <c r="G44" s="175"/>
    </row>
    <row r="45" spans="1:7" ht="16.5">
      <c r="A45" s="282" t="s">
        <v>361</v>
      </c>
      <c r="B45" s="173" t="s">
        <v>362</v>
      </c>
      <c r="C45" s="175"/>
      <c r="D45" s="175"/>
      <c r="E45" s="175"/>
      <c r="F45" s="175">
        <f t="shared" si="0"/>
        <v>0</v>
      </c>
      <c r="G45" s="175"/>
    </row>
    <row r="46" spans="1:7" ht="16.5">
      <c r="A46" s="283" t="s">
        <v>363</v>
      </c>
      <c r="B46" s="177" t="s">
        <v>364</v>
      </c>
      <c r="C46" s="281">
        <f>C44+C45</f>
        <v>0</v>
      </c>
      <c r="D46" s="281">
        <f>D44+D45</f>
        <v>0</v>
      </c>
      <c r="E46" s="281"/>
      <c r="F46" s="175">
        <f t="shared" si="0"/>
        <v>0</v>
      </c>
      <c r="G46" s="281">
        <f>G44+G45</f>
        <v>0</v>
      </c>
    </row>
    <row r="47" spans="1:7" s="65" customFormat="1" ht="16.5">
      <c r="A47" s="282" t="s">
        <v>365</v>
      </c>
      <c r="B47" s="173" t="s">
        <v>366</v>
      </c>
      <c r="C47" s="175"/>
      <c r="D47" s="175"/>
      <c r="E47" s="175"/>
      <c r="F47" s="175">
        <f t="shared" si="0"/>
        <v>0</v>
      </c>
      <c r="G47" s="175"/>
    </row>
    <row r="48" spans="1:7" ht="16.5">
      <c r="A48" s="282" t="s">
        <v>367</v>
      </c>
      <c r="B48" s="173" t="s">
        <v>368</v>
      </c>
      <c r="C48" s="175">
        <v>0</v>
      </c>
      <c r="D48" s="175"/>
      <c r="E48" s="175"/>
      <c r="F48" s="175">
        <f t="shared" si="0"/>
        <v>0</v>
      </c>
      <c r="G48" s="175">
        <v>0</v>
      </c>
    </row>
    <row r="49" spans="1:7" ht="16.5">
      <c r="A49" s="283" t="s">
        <v>369</v>
      </c>
      <c r="B49" s="177" t="s">
        <v>370</v>
      </c>
      <c r="C49" s="281">
        <f>C34+C35+C36+C37+C38+C39+C40+C43+C46+C47+C48</f>
        <v>22900000</v>
      </c>
      <c r="D49" s="281">
        <f>D34+D35+D36+D37+D38+D39+D40+D43+D46+D47+D48</f>
        <v>0</v>
      </c>
      <c r="E49" s="281">
        <f>E34+E35+E36+E37+E38+E39+E40+E43+E46+E47+E48</f>
        <v>0</v>
      </c>
      <c r="F49" s="281">
        <f>F34+F35+F36+F37+F38+F39+F40+F43+F46+F47+F48</f>
        <v>696831</v>
      </c>
      <c r="G49" s="281">
        <f>G34+G35+G36+G37+G38+G39+G40+G43+G46+G47+G48</f>
        <v>23596831</v>
      </c>
    </row>
    <row r="50" spans="1:7" ht="33">
      <c r="A50" s="282" t="s">
        <v>371</v>
      </c>
      <c r="B50" s="173" t="s">
        <v>372</v>
      </c>
      <c r="C50" s="175">
        <v>0</v>
      </c>
      <c r="D50" s="175"/>
      <c r="E50" s="175"/>
      <c r="F50" s="175">
        <f t="shared" si="0"/>
        <v>0</v>
      </c>
      <c r="G50" s="175">
        <v>0</v>
      </c>
    </row>
    <row r="51" spans="1:7" ht="33">
      <c r="A51" s="282" t="s">
        <v>373</v>
      </c>
      <c r="B51" s="173" t="s">
        <v>374</v>
      </c>
      <c r="C51" s="175"/>
      <c r="D51" s="175"/>
      <c r="E51" s="175"/>
      <c r="F51" s="175">
        <f t="shared" si="0"/>
        <v>0</v>
      </c>
      <c r="G51" s="175"/>
    </row>
    <row r="52" spans="1:7" ht="43.5" customHeight="1">
      <c r="A52" s="282" t="s">
        <v>375</v>
      </c>
      <c r="B52" s="173" t="s">
        <v>376</v>
      </c>
      <c r="C52" s="175"/>
      <c r="D52" s="175"/>
      <c r="E52" s="175"/>
      <c r="F52" s="175">
        <f t="shared" si="0"/>
        <v>0</v>
      </c>
      <c r="G52" s="175"/>
    </row>
    <row r="53" spans="1:7" ht="33">
      <c r="A53" s="181" t="s">
        <v>377</v>
      </c>
      <c r="B53" s="173" t="s">
        <v>378</v>
      </c>
      <c r="C53" s="175">
        <v>105000</v>
      </c>
      <c r="D53" s="175"/>
      <c r="E53" s="175"/>
      <c r="F53" s="175">
        <f t="shared" si="0"/>
        <v>285000</v>
      </c>
      <c r="G53" s="175">
        <v>390000</v>
      </c>
    </row>
    <row r="54" spans="1:7" ht="16.5">
      <c r="A54" s="282" t="s">
        <v>379</v>
      </c>
      <c r="B54" s="173" t="s">
        <v>380</v>
      </c>
      <c r="C54" s="175">
        <v>0</v>
      </c>
      <c r="D54" s="175"/>
      <c r="E54" s="175"/>
      <c r="F54" s="175">
        <f t="shared" si="0"/>
        <v>0</v>
      </c>
      <c r="G54" s="175">
        <v>0</v>
      </c>
    </row>
    <row r="55" spans="1:7" ht="16.5">
      <c r="A55" s="184" t="s">
        <v>381</v>
      </c>
      <c r="B55" s="177" t="s">
        <v>382</v>
      </c>
      <c r="C55" s="281">
        <f>SUM(C50:C54)</f>
        <v>105000</v>
      </c>
      <c r="D55" s="281">
        <f>SUM(D50:D54)</f>
        <v>0</v>
      </c>
      <c r="E55" s="281">
        <f>SUM(E50:E54)</f>
        <v>0</v>
      </c>
      <c r="F55" s="281">
        <f>SUM(F50:F54)</f>
        <v>285000</v>
      </c>
      <c r="G55" s="281">
        <f>SUM(G50:G54)</f>
        <v>390000</v>
      </c>
    </row>
    <row r="56" spans="1:7" ht="17.25">
      <c r="A56" s="284" t="s">
        <v>172</v>
      </c>
      <c r="B56" s="285"/>
      <c r="C56" s="286">
        <f>C55+C49+C33+C19</f>
        <v>226763885</v>
      </c>
      <c r="D56" s="286">
        <f>D55+D49+D33+D19</f>
        <v>0</v>
      </c>
      <c r="E56" s="286">
        <f>E55+E49+E33+E19</f>
        <v>0</v>
      </c>
      <c r="F56" s="286">
        <f>F55+F49+F33+F19</f>
        <v>34199643</v>
      </c>
      <c r="G56" s="286">
        <f>G55+G49+G33+G19</f>
        <v>260963528</v>
      </c>
    </row>
    <row r="57" spans="1:7" ht="16.5">
      <c r="A57" s="181" t="s">
        <v>383</v>
      </c>
      <c r="B57" s="173" t="s">
        <v>384</v>
      </c>
      <c r="C57" s="175">
        <v>0</v>
      </c>
      <c r="D57" s="175"/>
      <c r="E57" s="175"/>
      <c r="F57" s="175">
        <f t="shared" si="0"/>
        <v>1632000</v>
      </c>
      <c r="G57" s="175">
        <v>1632000</v>
      </c>
    </row>
    <row r="58" spans="1:7" ht="33">
      <c r="A58" s="181" t="s">
        <v>385</v>
      </c>
      <c r="B58" s="173" t="s">
        <v>386</v>
      </c>
      <c r="C58" s="175">
        <v>0</v>
      </c>
      <c r="D58" s="175"/>
      <c r="E58" s="175"/>
      <c r="F58" s="175">
        <f t="shared" si="0"/>
        <v>0</v>
      </c>
      <c r="G58" s="175">
        <v>0</v>
      </c>
    </row>
    <row r="59" spans="1:7" ht="33">
      <c r="A59" s="181" t="s">
        <v>387</v>
      </c>
      <c r="B59" s="173" t="s">
        <v>388</v>
      </c>
      <c r="C59" s="175">
        <v>0</v>
      </c>
      <c r="D59" s="175"/>
      <c r="E59" s="175"/>
      <c r="F59" s="175">
        <f t="shared" si="0"/>
        <v>0</v>
      </c>
      <c r="G59" s="175">
        <v>0</v>
      </c>
    </row>
    <row r="60" spans="1:7" ht="33">
      <c r="A60" s="181" t="s">
        <v>389</v>
      </c>
      <c r="B60" s="173" t="s">
        <v>390</v>
      </c>
      <c r="C60" s="175">
        <v>0</v>
      </c>
      <c r="D60" s="175"/>
      <c r="E60" s="175"/>
      <c r="F60" s="175">
        <f t="shared" si="0"/>
        <v>0</v>
      </c>
      <c r="G60" s="175">
        <v>0</v>
      </c>
    </row>
    <row r="61" spans="1:7" ht="33">
      <c r="A61" s="181" t="s">
        <v>391</v>
      </c>
      <c r="B61" s="173" t="s">
        <v>392</v>
      </c>
      <c r="C61" s="175">
        <v>3000000</v>
      </c>
      <c r="D61" s="175"/>
      <c r="E61" s="175"/>
      <c r="F61" s="175">
        <f t="shared" si="0"/>
        <v>-2700000</v>
      </c>
      <c r="G61" s="175">
        <v>300000</v>
      </c>
    </row>
    <row r="62" spans="1:7" ht="16.5">
      <c r="A62" s="184" t="s">
        <v>393</v>
      </c>
      <c r="B62" s="177" t="s">
        <v>394</v>
      </c>
      <c r="C62" s="281">
        <f>SUM(C57:C61)</f>
        <v>3000000</v>
      </c>
      <c r="D62" s="281">
        <f>SUM(D57:D61)</f>
        <v>0</v>
      </c>
      <c r="E62" s="281">
        <f>SUM(E57:E61)</f>
        <v>0</v>
      </c>
      <c r="F62" s="281">
        <f>SUM(F57:F61)</f>
        <v>-1068000</v>
      </c>
      <c r="G62" s="281">
        <f>SUM(G57:G61)</f>
        <v>1932000</v>
      </c>
    </row>
    <row r="63" spans="1:7" ht="16.5">
      <c r="A63" s="282" t="s">
        <v>395</v>
      </c>
      <c r="B63" s="173" t="s">
        <v>396</v>
      </c>
      <c r="C63" s="175">
        <v>0</v>
      </c>
      <c r="D63" s="175"/>
      <c r="E63" s="175"/>
      <c r="F63" s="175">
        <f t="shared" si="0"/>
        <v>0</v>
      </c>
      <c r="G63" s="175">
        <v>0</v>
      </c>
    </row>
    <row r="64" spans="1:7" ht="16.5">
      <c r="A64" s="282" t="s">
        <v>397</v>
      </c>
      <c r="B64" s="173" t="s">
        <v>398</v>
      </c>
      <c r="C64" s="175">
        <v>15000000</v>
      </c>
      <c r="D64" s="175"/>
      <c r="E64" s="175"/>
      <c r="F64" s="175">
        <f t="shared" si="0"/>
        <v>-6847404</v>
      </c>
      <c r="G64" s="175">
        <v>8152596</v>
      </c>
    </row>
    <row r="65" spans="1:7" ht="16.5">
      <c r="A65" s="282" t="s">
        <v>399</v>
      </c>
      <c r="B65" s="173" t="s">
        <v>400</v>
      </c>
      <c r="C65" s="175">
        <v>0</v>
      </c>
      <c r="D65" s="175"/>
      <c r="E65" s="175"/>
      <c r="F65" s="175">
        <f t="shared" si="0"/>
        <v>0</v>
      </c>
      <c r="G65" s="175">
        <v>0</v>
      </c>
    </row>
    <row r="66" spans="1:7" ht="16.5">
      <c r="A66" s="282" t="s">
        <v>401</v>
      </c>
      <c r="B66" s="173" t="s">
        <v>402</v>
      </c>
      <c r="C66" s="175">
        <v>0</v>
      </c>
      <c r="D66" s="175"/>
      <c r="E66" s="175"/>
      <c r="F66" s="175">
        <f t="shared" si="0"/>
        <v>0</v>
      </c>
      <c r="G66" s="175">
        <v>0</v>
      </c>
    </row>
    <row r="67" spans="1:7" ht="16.5">
      <c r="A67" s="282" t="s">
        <v>403</v>
      </c>
      <c r="B67" s="173" t="s">
        <v>404</v>
      </c>
      <c r="C67" s="175">
        <v>0</v>
      </c>
      <c r="D67" s="175"/>
      <c r="E67" s="175"/>
      <c r="F67" s="175">
        <f t="shared" si="0"/>
        <v>0</v>
      </c>
      <c r="G67" s="175">
        <v>0</v>
      </c>
    </row>
    <row r="68" spans="1:7" ht="16.5">
      <c r="A68" s="184" t="s">
        <v>405</v>
      </c>
      <c r="B68" s="177" t="s">
        <v>406</v>
      </c>
      <c r="C68" s="281">
        <f>SUM(C63:C67)</f>
        <v>15000000</v>
      </c>
      <c r="D68" s="281">
        <f>SUM(D63:D67)</f>
        <v>0</v>
      </c>
      <c r="E68" s="281">
        <f>SUM(E63:E67)</f>
        <v>0</v>
      </c>
      <c r="F68" s="281">
        <f>SUM(F63:F67)</f>
        <v>-6847404</v>
      </c>
      <c r="G68" s="281">
        <f>SUM(G63:G67)</f>
        <v>8152596</v>
      </c>
    </row>
    <row r="69" spans="1:7" ht="33">
      <c r="A69" s="282" t="s">
        <v>407</v>
      </c>
      <c r="B69" s="173" t="s">
        <v>408</v>
      </c>
      <c r="C69" s="175">
        <v>0</v>
      </c>
      <c r="D69" s="175"/>
      <c r="E69" s="175"/>
      <c r="F69" s="175">
        <f t="shared" si="0"/>
        <v>0</v>
      </c>
      <c r="G69" s="175">
        <v>0</v>
      </c>
    </row>
    <row r="70" spans="1:7" ht="33">
      <c r="A70" s="282" t="s">
        <v>409</v>
      </c>
      <c r="B70" s="173" t="s">
        <v>410</v>
      </c>
      <c r="C70" s="175"/>
      <c r="D70" s="175"/>
      <c r="E70" s="175"/>
      <c r="F70" s="175">
        <f t="shared" si="0"/>
        <v>0</v>
      </c>
      <c r="G70" s="175"/>
    </row>
    <row r="71" spans="1:7" ht="42" customHeight="1">
      <c r="A71" s="282" t="s">
        <v>411</v>
      </c>
      <c r="B71" s="173" t="s">
        <v>412</v>
      </c>
      <c r="C71" s="175"/>
      <c r="D71" s="175"/>
      <c r="E71" s="175"/>
      <c r="F71" s="175">
        <f t="shared" si="0"/>
        <v>0</v>
      </c>
      <c r="G71" s="175">
        <v>0</v>
      </c>
    </row>
    <row r="72" spans="1:7" ht="33">
      <c r="A72" s="181" t="s">
        <v>413</v>
      </c>
      <c r="B72" s="173" t="s">
        <v>414</v>
      </c>
      <c r="C72" s="175">
        <v>0</v>
      </c>
      <c r="D72" s="175"/>
      <c r="E72" s="175"/>
      <c r="F72" s="175">
        <f t="shared" ref="F72:F105" si="1">G72-C72</f>
        <v>4000000</v>
      </c>
      <c r="G72" s="175">
        <v>4000000</v>
      </c>
    </row>
    <row r="73" spans="1:7" ht="16.5">
      <c r="A73" s="282" t="s">
        <v>415</v>
      </c>
      <c r="B73" s="173" t="s">
        <v>416</v>
      </c>
      <c r="C73" s="175">
        <v>0</v>
      </c>
      <c r="D73" s="175"/>
      <c r="E73" s="175"/>
      <c r="F73" s="175">
        <f t="shared" si="1"/>
        <v>0</v>
      </c>
      <c r="G73" s="175">
        <v>0</v>
      </c>
    </row>
    <row r="74" spans="1:7" ht="16.5">
      <c r="A74" s="184" t="s">
        <v>417</v>
      </c>
      <c r="B74" s="177" t="s">
        <v>418</v>
      </c>
      <c r="C74" s="281">
        <f>SUM(C69:C73)</f>
        <v>0</v>
      </c>
      <c r="D74" s="281">
        <f>SUM(D69:D73)</f>
        <v>0</v>
      </c>
      <c r="E74" s="281"/>
      <c r="F74" s="175">
        <f t="shared" si="1"/>
        <v>4000000</v>
      </c>
      <c r="G74" s="281">
        <f>SUM(G69:G73)</f>
        <v>4000000</v>
      </c>
    </row>
    <row r="75" spans="1:7" ht="17.25">
      <c r="A75" s="284" t="s">
        <v>219</v>
      </c>
      <c r="B75" s="285"/>
      <c r="C75" s="286">
        <f>C74+C68+C62</f>
        <v>18000000</v>
      </c>
      <c r="D75" s="286">
        <f>D74+D68+D62</f>
        <v>0</v>
      </c>
      <c r="E75" s="286">
        <f>E74+E68+E62</f>
        <v>0</v>
      </c>
      <c r="F75" s="286">
        <f>F74+F68+F62</f>
        <v>-3915404</v>
      </c>
      <c r="G75" s="286">
        <f>G74+G68+G62</f>
        <v>14084596</v>
      </c>
    </row>
    <row r="76" spans="1:7" ht="16.5">
      <c r="A76" s="287" t="s">
        <v>419</v>
      </c>
      <c r="B76" s="285" t="s">
        <v>420</v>
      </c>
      <c r="C76" s="286">
        <f>C56+C75</f>
        <v>244763885</v>
      </c>
      <c r="D76" s="286">
        <f>D56+D75</f>
        <v>0</v>
      </c>
      <c r="E76" s="286">
        <f>E56+E75</f>
        <v>0</v>
      </c>
      <c r="F76" s="286">
        <f>F56+F75</f>
        <v>30284239</v>
      </c>
      <c r="G76" s="286">
        <f>G56+G75</f>
        <v>275048124</v>
      </c>
    </row>
    <row r="77" spans="1:7" ht="16.5">
      <c r="A77" s="288" t="s">
        <v>421</v>
      </c>
      <c r="B77" s="181" t="s">
        <v>422</v>
      </c>
      <c r="C77" s="175"/>
      <c r="D77" s="175"/>
      <c r="E77" s="175"/>
      <c r="F77" s="175">
        <f t="shared" si="1"/>
        <v>0</v>
      </c>
      <c r="G77" s="175">
        <v>0</v>
      </c>
    </row>
    <row r="78" spans="1:7" ht="33">
      <c r="A78" s="282" t="s">
        <v>423</v>
      </c>
      <c r="B78" s="181" t="s">
        <v>424</v>
      </c>
      <c r="C78" s="175"/>
      <c r="D78" s="175"/>
      <c r="E78" s="175"/>
      <c r="F78" s="175">
        <f t="shared" si="1"/>
        <v>0</v>
      </c>
      <c r="G78" s="175">
        <v>0</v>
      </c>
    </row>
    <row r="79" spans="1:7" ht="16.5">
      <c r="A79" s="288" t="s">
        <v>425</v>
      </c>
      <c r="B79" s="181" t="s">
        <v>426</v>
      </c>
      <c r="C79" s="175"/>
      <c r="D79" s="175"/>
      <c r="E79" s="175"/>
      <c r="F79" s="175">
        <f t="shared" si="1"/>
        <v>0</v>
      </c>
      <c r="G79" s="175">
        <v>0</v>
      </c>
    </row>
    <row r="80" spans="1:7" ht="16.5">
      <c r="A80" s="283" t="s">
        <v>427</v>
      </c>
      <c r="B80" s="184" t="s">
        <v>428</v>
      </c>
      <c r="C80" s="281">
        <f>SUM(C77:C79)</f>
        <v>0</v>
      </c>
      <c r="D80" s="281">
        <f>SUM(D77:D79)</f>
        <v>0</v>
      </c>
      <c r="E80" s="281"/>
      <c r="F80" s="175">
        <f t="shared" si="1"/>
        <v>0</v>
      </c>
      <c r="G80" s="281">
        <v>0</v>
      </c>
    </row>
    <row r="81" spans="1:7" ht="16.5">
      <c r="A81" s="282" t="s">
        <v>429</v>
      </c>
      <c r="B81" s="181" t="s">
        <v>430</v>
      </c>
      <c r="C81" s="175"/>
      <c r="D81" s="175"/>
      <c r="E81" s="175"/>
      <c r="F81" s="175">
        <f t="shared" si="1"/>
        <v>0</v>
      </c>
      <c r="G81" s="175">
        <v>0</v>
      </c>
    </row>
    <row r="82" spans="1:7" ht="16.5">
      <c r="A82" s="288" t="s">
        <v>431</v>
      </c>
      <c r="B82" s="181" t="s">
        <v>432</v>
      </c>
      <c r="C82" s="175"/>
      <c r="D82" s="175"/>
      <c r="E82" s="175"/>
      <c r="F82" s="175">
        <f t="shared" si="1"/>
        <v>0</v>
      </c>
      <c r="G82" s="175">
        <v>0</v>
      </c>
    </row>
    <row r="83" spans="1:7" ht="16.5">
      <c r="A83" s="282" t="s">
        <v>433</v>
      </c>
      <c r="B83" s="181" t="s">
        <v>434</v>
      </c>
      <c r="C83" s="175"/>
      <c r="D83" s="175"/>
      <c r="E83" s="175"/>
      <c r="F83" s="175">
        <f t="shared" si="1"/>
        <v>0</v>
      </c>
      <c r="G83" s="175">
        <v>0</v>
      </c>
    </row>
    <row r="84" spans="1:7" ht="16.5">
      <c r="A84" s="288" t="s">
        <v>435</v>
      </c>
      <c r="B84" s="181" t="s">
        <v>436</v>
      </c>
      <c r="C84" s="175"/>
      <c r="D84" s="175"/>
      <c r="E84" s="175"/>
      <c r="F84" s="175">
        <f t="shared" si="1"/>
        <v>0</v>
      </c>
      <c r="G84" s="175">
        <v>0</v>
      </c>
    </row>
    <row r="85" spans="1:7" ht="16.5">
      <c r="A85" s="289" t="s">
        <v>437</v>
      </c>
      <c r="B85" s="184" t="s">
        <v>438</v>
      </c>
      <c r="C85" s="281">
        <f>SUM(C81:C84)</f>
        <v>0</v>
      </c>
      <c r="D85" s="281">
        <f>SUM(D81:D84)</f>
        <v>0</v>
      </c>
      <c r="E85" s="281"/>
      <c r="F85" s="175">
        <f t="shared" si="1"/>
        <v>0</v>
      </c>
      <c r="G85" s="281">
        <v>0</v>
      </c>
    </row>
    <row r="86" spans="1:7" ht="16.5">
      <c r="A86" s="181" t="s">
        <v>439</v>
      </c>
      <c r="B86" s="181" t="s">
        <v>440</v>
      </c>
      <c r="C86" s="175">
        <v>30788715</v>
      </c>
      <c r="D86" s="175"/>
      <c r="E86" s="175"/>
      <c r="F86" s="175">
        <f t="shared" si="1"/>
        <v>-1994758</v>
      </c>
      <c r="G86" s="175">
        <v>28793957</v>
      </c>
    </row>
    <row r="87" spans="1:7" ht="16.5">
      <c r="A87" s="181" t="s">
        <v>441</v>
      </c>
      <c r="B87" s="181" t="s">
        <v>442</v>
      </c>
      <c r="C87" s="175">
        <v>0</v>
      </c>
      <c r="D87" s="175"/>
      <c r="E87" s="175"/>
      <c r="F87" s="175">
        <f t="shared" si="1"/>
        <v>0</v>
      </c>
      <c r="G87" s="175">
        <v>0</v>
      </c>
    </row>
    <row r="88" spans="1:7" ht="16.5">
      <c r="A88" s="184" t="s">
        <v>443</v>
      </c>
      <c r="B88" s="184" t="s">
        <v>444</v>
      </c>
      <c r="C88" s="281">
        <f>SUM(C86:C87)</f>
        <v>30788715</v>
      </c>
      <c r="D88" s="281">
        <f>SUM(D86:D87)</f>
        <v>0</v>
      </c>
      <c r="E88" s="281">
        <f>SUM(E86:E87)</f>
        <v>0</v>
      </c>
      <c r="F88" s="281">
        <f>SUM(F86:F87)</f>
        <v>-1994758</v>
      </c>
      <c r="G88" s="281">
        <f>SUM(G86:G87)</f>
        <v>28793957</v>
      </c>
    </row>
    <row r="89" spans="1:7" ht="16.5">
      <c r="A89" s="288" t="s">
        <v>445</v>
      </c>
      <c r="B89" s="181" t="s">
        <v>446</v>
      </c>
      <c r="C89" s="175"/>
      <c r="D89" s="175"/>
      <c r="E89" s="175"/>
      <c r="F89" s="175">
        <f t="shared" si="1"/>
        <v>0</v>
      </c>
      <c r="G89" s="175">
        <v>0</v>
      </c>
    </row>
    <row r="90" spans="1:7" ht="16.5">
      <c r="A90" s="288" t="s">
        <v>447</v>
      </c>
      <c r="B90" s="181" t="s">
        <v>448</v>
      </c>
      <c r="C90" s="175"/>
      <c r="D90" s="175"/>
      <c r="E90" s="175"/>
      <c r="F90" s="175">
        <f t="shared" si="1"/>
        <v>0</v>
      </c>
      <c r="G90" s="175">
        <v>0</v>
      </c>
    </row>
    <row r="91" spans="1:7" ht="16.5">
      <c r="A91" s="288" t="s">
        <v>449</v>
      </c>
      <c r="B91" s="181" t="s">
        <v>450</v>
      </c>
      <c r="C91" s="175">
        <v>0</v>
      </c>
      <c r="D91" s="175"/>
      <c r="E91" s="175"/>
      <c r="F91" s="175">
        <f t="shared" si="1"/>
        <v>0</v>
      </c>
      <c r="G91" s="175">
        <v>0</v>
      </c>
    </row>
    <row r="92" spans="1:7" ht="16.5">
      <c r="A92" s="288" t="s">
        <v>451</v>
      </c>
      <c r="B92" s="181" t="s">
        <v>452</v>
      </c>
      <c r="C92" s="175"/>
      <c r="D92" s="175"/>
      <c r="E92" s="175"/>
      <c r="F92" s="175">
        <f t="shared" si="1"/>
        <v>0</v>
      </c>
      <c r="G92" s="175">
        <v>0</v>
      </c>
    </row>
    <row r="93" spans="1:7" ht="16.5">
      <c r="A93" s="282" t="s">
        <v>453</v>
      </c>
      <c r="B93" s="181" t="s">
        <v>454</v>
      </c>
      <c r="C93" s="175"/>
      <c r="D93" s="175"/>
      <c r="E93" s="175"/>
      <c r="F93" s="175">
        <f t="shared" si="1"/>
        <v>0</v>
      </c>
      <c r="G93" s="175">
        <v>0</v>
      </c>
    </row>
    <row r="94" spans="1:7" ht="16.5">
      <c r="A94" s="282" t="s">
        <v>455</v>
      </c>
      <c r="B94" s="181" t="s">
        <v>456</v>
      </c>
      <c r="C94" s="175"/>
      <c r="D94" s="175"/>
      <c r="E94" s="175"/>
      <c r="F94" s="175">
        <f t="shared" si="1"/>
        <v>0</v>
      </c>
      <c r="G94" s="175"/>
    </row>
    <row r="95" spans="1:7" ht="16.5">
      <c r="A95" s="282" t="s">
        <v>457</v>
      </c>
      <c r="B95" s="181" t="s">
        <v>458</v>
      </c>
      <c r="C95" s="175"/>
      <c r="D95" s="175"/>
      <c r="E95" s="175"/>
      <c r="F95" s="175">
        <f t="shared" si="1"/>
        <v>0</v>
      </c>
      <c r="G95" s="175"/>
    </row>
    <row r="96" spans="1:7" ht="16.5">
      <c r="A96" s="283" t="s">
        <v>459</v>
      </c>
      <c r="B96" s="184" t="s">
        <v>460</v>
      </c>
      <c r="C96" s="281">
        <f>C94+C95</f>
        <v>0</v>
      </c>
      <c r="D96" s="281">
        <f>D94+D95</f>
        <v>0</v>
      </c>
      <c r="E96" s="281"/>
      <c r="F96" s="175">
        <f t="shared" si="1"/>
        <v>0</v>
      </c>
      <c r="G96" s="281">
        <f>G94+G95</f>
        <v>0</v>
      </c>
    </row>
    <row r="97" spans="1:7" ht="16.5">
      <c r="A97" s="283" t="s">
        <v>461</v>
      </c>
      <c r="B97" s="184" t="s">
        <v>462</v>
      </c>
      <c r="C97" s="281">
        <f>C96+C93+C92+C91+C90+C89+C88+C85+C80</f>
        <v>30788715</v>
      </c>
      <c r="D97" s="281">
        <f>D96+D93+D92+D91+D90+D89+D88+D85+D80</f>
        <v>0</v>
      </c>
      <c r="E97" s="281">
        <f>E96+E93+E92+E91+E90+E89+E88+E85+E80</f>
        <v>0</v>
      </c>
      <c r="F97" s="281">
        <f>F96+F93+F92+F91+F90+F89+F88+F85+F80</f>
        <v>-1994758</v>
      </c>
      <c r="G97" s="281">
        <f>G96+G93+G92+G91+G90+G89+G88+G85+G80</f>
        <v>28793957</v>
      </c>
    </row>
    <row r="98" spans="1:7" ht="16.5">
      <c r="A98" s="282" t="s">
        <v>463</v>
      </c>
      <c r="B98" s="181" t="s">
        <v>464</v>
      </c>
      <c r="C98" s="175"/>
      <c r="D98" s="175"/>
      <c r="E98" s="175"/>
      <c r="F98" s="175">
        <f t="shared" si="1"/>
        <v>0</v>
      </c>
      <c r="G98" s="175">
        <v>0</v>
      </c>
    </row>
    <row r="99" spans="1:7" ht="16.5">
      <c r="A99" s="282" t="s">
        <v>465</v>
      </c>
      <c r="B99" s="181" t="s">
        <v>466</v>
      </c>
      <c r="C99" s="175"/>
      <c r="D99" s="175"/>
      <c r="E99" s="175"/>
      <c r="F99" s="175">
        <f t="shared" si="1"/>
        <v>0</v>
      </c>
      <c r="G99" s="175">
        <v>0</v>
      </c>
    </row>
    <row r="100" spans="1:7" ht="16.5">
      <c r="A100" s="288" t="s">
        <v>467</v>
      </c>
      <c r="B100" s="181" t="s">
        <v>468</v>
      </c>
      <c r="C100" s="175"/>
      <c r="D100" s="175"/>
      <c r="E100" s="175"/>
      <c r="F100" s="175">
        <f t="shared" si="1"/>
        <v>0</v>
      </c>
      <c r="G100" s="175">
        <v>0</v>
      </c>
    </row>
    <row r="101" spans="1:7" ht="33">
      <c r="A101" s="282" t="s">
        <v>469</v>
      </c>
      <c r="B101" s="181" t="s">
        <v>470</v>
      </c>
      <c r="C101" s="175"/>
      <c r="D101" s="175"/>
      <c r="E101" s="175"/>
      <c r="F101" s="175">
        <f t="shared" si="1"/>
        <v>0</v>
      </c>
      <c r="G101" s="175">
        <v>0</v>
      </c>
    </row>
    <row r="102" spans="1:7" ht="16.5">
      <c r="A102" s="288" t="s">
        <v>471</v>
      </c>
      <c r="B102" s="181" t="s">
        <v>472</v>
      </c>
      <c r="C102" s="175"/>
      <c r="D102" s="175"/>
      <c r="E102" s="175"/>
      <c r="F102" s="175">
        <f t="shared" si="1"/>
        <v>0</v>
      </c>
      <c r="G102" s="175">
        <v>0</v>
      </c>
    </row>
    <row r="103" spans="1:7" ht="16.5">
      <c r="A103" s="290" t="s">
        <v>473</v>
      </c>
      <c r="B103" s="291" t="s">
        <v>474</v>
      </c>
      <c r="C103" s="292">
        <f>SUM(C98:C102)</f>
        <v>0</v>
      </c>
      <c r="D103" s="292">
        <f>SUM(D98:D102)</f>
        <v>0</v>
      </c>
      <c r="E103" s="292"/>
      <c r="F103" s="175">
        <f t="shared" si="1"/>
        <v>0</v>
      </c>
      <c r="G103" s="292">
        <f>SUM(G98:G102)</f>
        <v>0</v>
      </c>
    </row>
    <row r="104" spans="1:7" ht="22.5" customHeight="1">
      <c r="A104" s="282" t="s">
        <v>475</v>
      </c>
      <c r="B104" s="181" t="s">
        <v>476</v>
      </c>
      <c r="C104" s="175"/>
      <c r="D104" s="175"/>
      <c r="E104" s="175"/>
      <c r="F104" s="175">
        <f t="shared" si="1"/>
        <v>0</v>
      </c>
      <c r="G104" s="175">
        <v>0</v>
      </c>
    </row>
    <row r="105" spans="1:7" ht="16.5">
      <c r="A105" s="282" t="s">
        <v>477</v>
      </c>
      <c r="B105" s="181" t="s">
        <v>478</v>
      </c>
      <c r="C105" s="175"/>
      <c r="D105" s="175"/>
      <c r="E105" s="175"/>
      <c r="F105" s="175">
        <f t="shared" si="1"/>
        <v>0</v>
      </c>
      <c r="G105" s="175">
        <v>0</v>
      </c>
    </row>
    <row r="106" spans="1:7" ht="16.5">
      <c r="A106" s="293" t="s">
        <v>479</v>
      </c>
      <c r="B106" s="294" t="s">
        <v>480</v>
      </c>
      <c r="C106" s="286">
        <f>C105+C103+C97</f>
        <v>30788715</v>
      </c>
      <c r="D106" s="286">
        <f>D105+D103+D97</f>
        <v>0</v>
      </c>
      <c r="E106" s="286">
        <f>E105+E103+E97</f>
        <v>0</v>
      </c>
      <c r="F106" s="286">
        <f>F105+F103+F97</f>
        <v>-1994758</v>
      </c>
      <c r="G106" s="286">
        <f>G105+G103+G97</f>
        <v>28793957</v>
      </c>
    </row>
    <row r="107" spans="1:7" ht="16.5">
      <c r="A107" s="295" t="s">
        <v>22</v>
      </c>
      <c r="B107" s="296"/>
      <c r="C107" s="297">
        <f>C106+C76</f>
        <v>275552600</v>
      </c>
      <c r="D107" s="297">
        <f>D106+D76</f>
        <v>0</v>
      </c>
      <c r="E107" s="297">
        <f>E106+E76</f>
        <v>0</v>
      </c>
      <c r="F107" s="297">
        <f>F106+F76</f>
        <v>28289481</v>
      </c>
      <c r="G107" s="297">
        <f>G106+G76</f>
        <v>303842081</v>
      </c>
    </row>
    <row r="108" spans="1:7" ht="18.75">
      <c r="A108" s="63"/>
      <c r="B108" s="63"/>
      <c r="C108" s="63"/>
      <c r="D108" s="63"/>
      <c r="E108" s="63"/>
      <c r="F108" s="63"/>
      <c r="G108" s="63"/>
    </row>
    <row r="109" spans="1:7" ht="18.75">
      <c r="A109" s="274" t="s">
        <v>812</v>
      </c>
      <c r="B109" s="63"/>
      <c r="C109" s="63"/>
      <c r="D109" s="63"/>
      <c r="E109" s="63"/>
      <c r="F109" s="63"/>
      <c r="G109" s="63"/>
    </row>
    <row r="110" spans="1:7" ht="18.75">
      <c r="A110" s="63"/>
      <c r="B110" s="63"/>
      <c r="C110" s="63"/>
      <c r="D110" s="63"/>
      <c r="E110" s="63"/>
      <c r="F110" s="63"/>
      <c r="G110" s="63"/>
    </row>
    <row r="111" spans="1:7" ht="18.75">
      <c r="A111" s="63"/>
      <c r="B111" s="63"/>
      <c r="C111" s="63"/>
      <c r="D111" s="63"/>
      <c r="E111" s="63"/>
      <c r="F111" s="63"/>
      <c r="G111" s="63"/>
    </row>
    <row r="112" spans="1:7" ht="18.75">
      <c r="A112" s="63"/>
      <c r="B112" s="63"/>
      <c r="C112" s="63"/>
      <c r="D112" s="63"/>
      <c r="E112" s="63"/>
      <c r="F112" s="63"/>
      <c r="G112" s="63"/>
    </row>
  </sheetData>
  <sheetProtection selectLockedCells="1" selectUnlockedCells="1"/>
  <mergeCells count="2">
    <mergeCell ref="A2:G2"/>
    <mergeCell ref="A3:G3"/>
  </mergeCells>
  <pageMargins left="0.78749999999999998" right="0.78749999999999998" top="1.0631944444444446" bottom="0.90555555555555556" header="0.78749999999999998" footer="0.51180555555555551"/>
  <pageSetup paperSize="9" scale="57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view="pageLayout" topLeftCell="A13" zoomScaleNormal="100" workbookViewId="0">
      <selection activeCell="A29" sqref="A29"/>
    </sheetView>
  </sheetViews>
  <sheetFormatPr defaultRowHeight="15"/>
  <cols>
    <col min="1" max="1" width="31.85546875" customWidth="1"/>
    <col min="2" max="2" width="12.140625" customWidth="1"/>
    <col min="3" max="3" width="11.42578125" customWidth="1"/>
    <col min="4" max="4" width="11.85546875" customWidth="1"/>
    <col min="5" max="5" width="11" customWidth="1"/>
  </cols>
  <sheetData>
    <row r="1" spans="1:5">
      <c r="E1" s="66" t="s">
        <v>481</v>
      </c>
    </row>
    <row r="2" spans="1:5">
      <c r="E2" s="66" t="s">
        <v>797</v>
      </c>
    </row>
    <row r="3" spans="1:5" ht="15" customHeight="1">
      <c r="A3" s="319" t="s">
        <v>482</v>
      </c>
      <c r="B3" s="319"/>
      <c r="C3" s="319"/>
      <c r="D3" s="319"/>
      <c r="E3" s="319"/>
    </row>
    <row r="4" spans="1:5">
      <c r="A4" s="319" t="s">
        <v>483</v>
      </c>
      <c r="B4" s="319"/>
      <c r="C4" s="319"/>
      <c r="D4" s="319"/>
      <c r="E4" s="319"/>
    </row>
    <row r="6" spans="1:5" ht="71.25">
      <c r="A6" s="67" t="s">
        <v>484</v>
      </c>
      <c r="B6" s="67" t="s">
        <v>485</v>
      </c>
      <c r="C6" s="67" t="s">
        <v>486</v>
      </c>
      <c r="D6" s="67" t="s">
        <v>758</v>
      </c>
      <c r="E6" s="68" t="s">
        <v>759</v>
      </c>
    </row>
    <row r="7" spans="1:5">
      <c r="A7" s="69" t="s">
        <v>487</v>
      </c>
      <c r="B7" s="70">
        <v>1</v>
      </c>
      <c r="C7" s="70">
        <v>1</v>
      </c>
      <c r="D7" s="70">
        <v>1</v>
      </c>
      <c r="E7" s="71">
        <v>1</v>
      </c>
    </row>
    <row r="8" spans="1:5">
      <c r="A8" s="72" t="s">
        <v>488</v>
      </c>
      <c r="B8" s="70">
        <v>1</v>
      </c>
      <c r="C8" s="70">
        <v>1</v>
      </c>
      <c r="D8" s="70">
        <v>1</v>
      </c>
      <c r="E8" s="71">
        <v>1</v>
      </c>
    </row>
    <row r="9" spans="1:5" ht="15.75" thickBot="1">
      <c r="A9" s="72" t="s">
        <v>489</v>
      </c>
      <c r="B9" s="70">
        <v>1</v>
      </c>
      <c r="C9" s="70">
        <v>1</v>
      </c>
      <c r="D9" s="70">
        <v>1</v>
      </c>
      <c r="E9" s="71">
        <v>1</v>
      </c>
    </row>
    <row r="10" spans="1:5" ht="15.75" thickBot="1">
      <c r="A10" s="72" t="s">
        <v>490</v>
      </c>
      <c r="B10" s="70">
        <v>1</v>
      </c>
      <c r="C10" s="70">
        <v>1</v>
      </c>
      <c r="D10" s="70">
        <v>0</v>
      </c>
      <c r="E10" s="71">
        <v>0</v>
      </c>
    </row>
    <row r="11" spans="1:5" ht="15.75" thickBot="1">
      <c r="A11" s="72" t="s">
        <v>491</v>
      </c>
      <c r="B11" s="70">
        <v>1</v>
      </c>
      <c r="C11" s="70">
        <v>1</v>
      </c>
      <c r="D11" s="70">
        <v>2</v>
      </c>
      <c r="E11" s="71">
        <v>2</v>
      </c>
    </row>
    <row r="12" spans="1:5">
      <c r="A12" s="72" t="s">
        <v>492</v>
      </c>
      <c r="B12" s="70">
        <v>1</v>
      </c>
      <c r="C12" s="70">
        <v>1</v>
      </c>
      <c r="D12" s="70">
        <v>1</v>
      </c>
      <c r="E12" s="71">
        <v>1</v>
      </c>
    </row>
    <row r="13" spans="1:5">
      <c r="A13" s="72" t="s">
        <v>493</v>
      </c>
      <c r="B13" s="70">
        <v>2</v>
      </c>
      <c r="C13" s="70">
        <v>2</v>
      </c>
      <c r="D13" s="70">
        <v>2</v>
      </c>
      <c r="E13" s="71">
        <v>2</v>
      </c>
    </row>
    <row r="14" spans="1:5">
      <c r="A14" s="72" t="s">
        <v>494</v>
      </c>
      <c r="B14" s="70">
        <v>1</v>
      </c>
      <c r="C14" s="70">
        <v>1</v>
      </c>
      <c r="D14" s="70">
        <v>1</v>
      </c>
      <c r="E14" s="71">
        <v>1</v>
      </c>
    </row>
    <row r="15" spans="1:5" ht="30">
      <c r="A15" s="72" t="s">
        <v>495</v>
      </c>
      <c r="B15" s="70">
        <v>1</v>
      </c>
      <c r="C15" s="70">
        <v>1</v>
      </c>
      <c r="D15" s="70">
        <v>1</v>
      </c>
      <c r="E15" s="71">
        <v>1</v>
      </c>
    </row>
    <row r="16" spans="1:5">
      <c r="A16" s="72" t="s">
        <v>496</v>
      </c>
      <c r="B16" s="70" t="s">
        <v>497</v>
      </c>
      <c r="C16" s="70" t="s">
        <v>497</v>
      </c>
      <c r="D16" s="70" t="s">
        <v>497</v>
      </c>
      <c r="E16" s="71" t="s">
        <v>497</v>
      </c>
    </row>
    <row r="17" spans="1:5">
      <c r="A17" s="72" t="s">
        <v>498</v>
      </c>
      <c r="B17" s="70">
        <v>1</v>
      </c>
      <c r="C17" s="70">
        <v>1</v>
      </c>
      <c r="D17" s="73">
        <v>1</v>
      </c>
      <c r="E17" s="74">
        <v>1</v>
      </c>
    </row>
    <row r="18" spans="1:5">
      <c r="A18" s="72" t="s">
        <v>499</v>
      </c>
      <c r="B18" s="70">
        <v>2</v>
      </c>
      <c r="C18" s="70">
        <v>2</v>
      </c>
      <c r="D18" s="75">
        <v>2</v>
      </c>
      <c r="E18" s="76">
        <v>2</v>
      </c>
    </row>
    <row r="19" spans="1:5">
      <c r="A19" s="77" t="s">
        <v>500</v>
      </c>
      <c r="B19" s="70">
        <v>3</v>
      </c>
      <c r="C19" s="70">
        <v>3</v>
      </c>
      <c r="D19" s="70">
        <v>3</v>
      </c>
      <c r="E19" s="74">
        <v>3</v>
      </c>
    </row>
    <row r="20" spans="1:5">
      <c r="A20" s="72" t="s">
        <v>501</v>
      </c>
      <c r="B20" s="70">
        <v>3</v>
      </c>
      <c r="C20" s="70">
        <v>3</v>
      </c>
      <c r="D20" s="70">
        <v>3</v>
      </c>
      <c r="E20" s="76">
        <v>3</v>
      </c>
    </row>
    <row r="21" spans="1:5">
      <c r="A21" s="72" t="s">
        <v>502</v>
      </c>
      <c r="B21" s="70">
        <v>1</v>
      </c>
      <c r="C21" s="70">
        <v>1</v>
      </c>
      <c r="D21" s="70">
        <v>1</v>
      </c>
      <c r="E21" s="76">
        <v>1</v>
      </c>
    </row>
    <row r="22" spans="1:5" ht="28.5">
      <c r="A22" s="78" t="s">
        <v>503</v>
      </c>
      <c r="B22" s="79">
        <f>SUM(B7:B21)-B20</f>
        <v>17</v>
      </c>
      <c r="C22" s="79">
        <f>SUM(C7:C21)-C20</f>
        <v>17</v>
      </c>
      <c r="D22" s="79">
        <f>SUM(D7:D21)-D20</f>
        <v>17</v>
      </c>
      <c r="E22" s="68">
        <f>SUM(E7:E21)-E20</f>
        <v>17</v>
      </c>
    </row>
    <row r="23" spans="1:5">
      <c r="A23" s="80" t="s">
        <v>504</v>
      </c>
      <c r="B23" s="79">
        <v>14</v>
      </c>
      <c r="C23" s="79">
        <v>14</v>
      </c>
      <c r="D23" s="79">
        <v>14</v>
      </c>
      <c r="E23" s="68">
        <v>14</v>
      </c>
    </row>
    <row r="24" spans="1:5">
      <c r="A24" s="80" t="s">
        <v>505</v>
      </c>
      <c r="B24" s="79">
        <v>1</v>
      </c>
      <c r="C24" s="79">
        <v>1</v>
      </c>
      <c r="D24" s="79">
        <v>1</v>
      </c>
      <c r="E24" s="81">
        <v>1</v>
      </c>
    </row>
    <row r="25" spans="1:5">
      <c r="A25" s="80" t="s">
        <v>506</v>
      </c>
      <c r="B25" s="79">
        <v>1</v>
      </c>
      <c r="C25" s="79">
        <v>1</v>
      </c>
      <c r="D25" s="79">
        <v>1</v>
      </c>
      <c r="E25" s="81">
        <v>1</v>
      </c>
    </row>
    <row r="26" spans="1:5">
      <c r="A26" s="80" t="s">
        <v>507</v>
      </c>
      <c r="B26" s="79">
        <v>1</v>
      </c>
      <c r="C26" s="79">
        <v>1</v>
      </c>
      <c r="D26" s="79">
        <v>1</v>
      </c>
      <c r="E26" s="81">
        <v>1</v>
      </c>
    </row>
    <row r="27" spans="1:5">
      <c r="A27" s="77" t="s">
        <v>508</v>
      </c>
      <c r="B27" s="79">
        <v>7</v>
      </c>
      <c r="C27" s="79">
        <v>7</v>
      </c>
      <c r="D27" s="79">
        <v>7</v>
      </c>
      <c r="E27" s="81">
        <v>7</v>
      </c>
    </row>
    <row r="29" spans="1:5">
      <c r="A29" s="274" t="s">
        <v>812</v>
      </c>
    </row>
  </sheetData>
  <sheetProtection selectLockedCells="1" selectUnlockedCells="1"/>
  <mergeCells count="2">
    <mergeCell ref="A3:E3"/>
    <mergeCell ref="A4:E4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view="pageLayout" zoomScaleNormal="100" workbookViewId="0">
      <selection activeCell="A25" sqref="A25"/>
    </sheetView>
  </sheetViews>
  <sheetFormatPr defaultRowHeight="15"/>
  <cols>
    <col min="1" max="1" width="27.5703125" customWidth="1"/>
    <col min="2" max="2" width="14" customWidth="1"/>
    <col min="3" max="3" width="13.7109375" customWidth="1"/>
    <col min="4" max="4" width="12.5703125" customWidth="1"/>
    <col min="5" max="5" width="14.85546875" customWidth="1"/>
  </cols>
  <sheetData>
    <row r="1" spans="1:5">
      <c r="C1" s="320" t="s">
        <v>509</v>
      </c>
      <c r="D1" s="320"/>
      <c r="E1" s="320"/>
    </row>
    <row r="2" spans="1:5">
      <c r="C2" s="320" t="s">
        <v>798</v>
      </c>
      <c r="D2" s="320"/>
      <c r="E2" s="320"/>
    </row>
    <row r="4" spans="1:5" ht="54.75" customHeight="1">
      <c r="A4" s="321" t="s">
        <v>760</v>
      </c>
      <c r="B4" s="321"/>
      <c r="C4" s="321"/>
      <c r="D4" s="321"/>
      <c r="E4" s="321"/>
    </row>
    <row r="6" spans="1:5" ht="78" customHeight="1">
      <c r="A6" s="322" t="s">
        <v>510</v>
      </c>
      <c r="B6" s="322" t="s">
        <v>511</v>
      </c>
      <c r="C6" s="322" t="s">
        <v>512</v>
      </c>
      <c r="D6" s="322" t="s">
        <v>761</v>
      </c>
      <c r="E6" s="322" t="s">
        <v>762</v>
      </c>
    </row>
    <row r="7" spans="1:5">
      <c r="A7" s="322"/>
      <c r="B7" s="322"/>
      <c r="C7" s="322"/>
      <c r="D7" s="322"/>
      <c r="E7" s="322"/>
    </row>
    <row r="8" spans="1:5" ht="15.75">
      <c r="A8" s="83" t="s">
        <v>513</v>
      </c>
      <c r="B8" s="84">
        <v>1</v>
      </c>
      <c r="C8" s="84">
        <v>1</v>
      </c>
      <c r="D8" s="84">
        <v>1</v>
      </c>
      <c r="E8" s="85">
        <v>1</v>
      </c>
    </row>
    <row r="9" spans="1:5" ht="15.75">
      <c r="A9" s="83" t="s">
        <v>514</v>
      </c>
      <c r="B9" s="84">
        <v>1</v>
      </c>
      <c r="C9" s="84">
        <v>1</v>
      </c>
      <c r="D9" s="84">
        <v>1</v>
      </c>
      <c r="E9" s="85">
        <v>1</v>
      </c>
    </row>
    <row r="10" spans="1:5" ht="15.75">
      <c r="A10" s="83" t="s">
        <v>515</v>
      </c>
      <c r="B10" s="84">
        <v>8</v>
      </c>
      <c r="C10" s="84">
        <v>8</v>
      </c>
      <c r="D10" s="84">
        <v>8</v>
      </c>
      <c r="E10" s="85">
        <v>8</v>
      </c>
    </row>
    <row r="11" spans="1:5" ht="15.75">
      <c r="A11" s="83" t="s">
        <v>516</v>
      </c>
      <c r="B11" s="84">
        <v>1</v>
      </c>
      <c r="C11" s="84">
        <v>1</v>
      </c>
      <c r="D11" s="84">
        <v>1</v>
      </c>
      <c r="E11" s="85">
        <v>1</v>
      </c>
    </row>
    <row r="12" spans="1:5" ht="15.75">
      <c r="A12" s="83" t="s">
        <v>517</v>
      </c>
      <c r="B12" s="84" t="s">
        <v>497</v>
      </c>
      <c r="C12" s="84" t="s">
        <v>497</v>
      </c>
      <c r="D12" s="84" t="s">
        <v>497</v>
      </c>
      <c r="E12" s="85" t="s">
        <v>497</v>
      </c>
    </row>
    <row r="13" spans="1:5" ht="15.75">
      <c r="A13" s="83" t="s">
        <v>518</v>
      </c>
      <c r="B13" s="84">
        <v>2</v>
      </c>
      <c r="C13" s="84">
        <v>2</v>
      </c>
      <c r="D13" s="84">
        <v>2</v>
      </c>
      <c r="E13" s="85">
        <v>2</v>
      </c>
    </row>
    <row r="14" spans="1:5" ht="15.75">
      <c r="A14" s="83" t="s">
        <v>519</v>
      </c>
      <c r="B14" s="84" t="s">
        <v>497</v>
      </c>
      <c r="C14" s="84" t="s">
        <v>497</v>
      </c>
      <c r="D14" s="84" t="s">
        <v>497</v>
      </c>
      <c r="E14" s="85" t="s">
        <v>497</v>
      </c>
    </row>
    <row r="15" spans="1:5" ht="15.75">
      <c r="A15" s="83" t="s">
        <v>520</v>
      </c>
      <c r="B15" s="84" t="s">
        <v>497</v>
      </c>
      <c r="C15" s="84" t="s">
        <v>497</v>
      </c>
      <c r="D15" s="84" t="s">
        <v>497</v>
      </c>
      <c r="E15" s="85" t="s">
        <v>497</v>
      </c>
    </row>
    <row r="16" spans="1:5" ht="15.75">
      <c r="A16" s="83" t="s">
        <v>521</v>
      </c>
      <c r="B16" s="84">
        <v>1</v>
      </c>
      <c r="C16" s="84">
        <v>1</v>
      </c>
      <c r="D16" s="84">
        <v>1</v>
      </c>
      <c r="E16" s="85">
        <v>1</v>
      </c>
    </row>
    <row r="17" spans="1:5" ht="15.75">
      <c r="A17" s="83" t="s">
        <v>522</v>
      </c>
      <c r="B17" s="84">
        <v>1</v>
      </c>
      <c r="C17" s="84">
        <v>1</v>
      </c>
      <c r="D17" s="84">
        <v>1</v>
      </c>
      <c r="E17" s="85">
        <v>1</v>
      </c>
    </row>
    <row r="18" spans="1:5" ht="15.75">
      <c r="A18" s="83" t="s">
        <v>523</v>
      </c>
      <c r="B18" s="84">
        <v>1</v>
      </c>
      <c r="C18" s="84">
        <v>1</v>
      </c>
      <c r="D18" s="84">
        <v>1</v>
      </c>
      <c r="E18" s="85">
        <v>1</v>
      </c>
    </row>
    <row r="19" spans="1:5" ht="15.75">
      <c r="A19" s="83" t="s">
        <v>524</v>
      </c>
      <c r="B19" s="84">
        <v>1</v>
      </c>
      <c r="C19" s="84">
        <v>1</v>
      </c>
      <c r="D19" s="84">
        <v>1</v>
      </c>
      <c r="E19" s="85">
        <v>1</v>
      </c>
    </row>
    <row r="20" spans="1:5" ht="15.75">
      <c r="A20" s="86" t="s">
        <v>525</v>
      </c>
      <c r="B20" s="87">
        <f>SUM(B8:B19)</f>
        <v>17</v>
      </c>
      <c r="C20" s="87">
        <f>SUM(C8:C19)</f>
        <v>17</v>
      </c>
      <c r="D20" s="87">
        <f>SUM(D8:D19)</f>
        <v>17</v>
      </c>
      <c r="E20" s="87">
        <f>SUM(E8:E19)</f>
        <v>17</v>
      </c>
    </row>
    <row r="21" spans="1:5" ht="15.75">
      <c r="A21" s="88" t="s">
        <v>508</v>
      </c>
      <c r="B21" s="84">
        <v>7</v>
      </c>
      <c r="C21" s="84">
        <v>7</v>
      </c>
      <c r="D21" s="84">
        <v>7</v>
      </c>
      <c r="E21" s="85">
        <v>7</v>
      </c>
    </row>
    <row r="24" spans="1:5">
      <c r="A24" s="274" t="s">
        <v>812</v>
      </c>
    </row>
  </sheetData>
  <sheetProtection selectLockedCells="1" selectUnlockedCells="1"/>
  <mergeCells count="8">
    <mergeCell ref="C1:E1"/>
    <mergeCell ref="C2:E2"/>
    <mergeCell ref="A4:E4"/>
    <mergeCell ref="A6:A7"/>
    <mergeCell ref="B6:B7"/>
    <mergeCell ref="C6:C7"/>
    <mergeCell ref="D6:D7"/>
    <mergeCell ref="E6:E7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view="pageLayout" topLeftCell="A7" zoomScaleNormal="100" zoomScaleSheetLayoutView="100" workbookViewId="0">
      <selection activeCell="A40" sqref="A40"/>
    </sheetView>
  </sheetViews>
  <sheetFormatPr defaultColWidth="11.5703125" defaultRowHeight="15"/>
  <cols>
    <col min="1" max="1" width="47.28515625" customWidth="1"/>
    <col min="2" max="3" width="19" customWidth="1"/>
    <col min="4" max="4" width="9.7109375" customWidth="1"/>
    <col min="5" max="5" width="16.5703125" customWidth="1"/>
  </cols>
  <sheetData>
    <row r="1" spans="1:5" ht="33.6" customHeight="1">
      <c r="A1" s="323" t="s">
        <v>799</v>
      </c>
      <c r="B1" s="323"/>
      <c r="C1" s="323"/>
      <c r="D1" s="323"/>
      <c r="E1" s="323"/>
    </row>
    <row r="2" spans="1:5" ht="16.149999999999999" customHeight="1">
      <c r="A2" s="324" t="s">
        <v>756</v>
      </c>
      <c r="B2" s="324"/>
      <c r="C2" s="324"/>
      <c r="D2" s="324"/>
      <c r="E2" s="324"/>
    </row>
    <row r="3" spans="1:5" ht="16.149999999999999" customHeight="1">
      <c r="A3" s="324" t="s">
        <v>526</v>
      </c>
      <c r="B3" s="324"/>
      <c r="C3" s="324"/>
      <c r="D3" s="324"/>
      <c r="E3" s="324"/>
    </row>
    <row r="4" spans="1:5" ht="41.1" customHeight="1"/>
    <row r="5" spans="1:5" ht="26.25">
      <c r="A5" s="255" t="s">
        <v>26</v>
      </c>
      <c r="B5" s="256" t="s">
        <v>27</v>
      </c>
      <c r="C5" s="257" t="s">
        <v>755</v>
      </c>
      <c r="D5" s="257"/>
      <c r="E5" s="257" t="s">
        <v>779</v>
      </c>
    </row>
    <row r="6" spans="1:5">
      <c r="A6" s="261"/>
      <c r="B6" s="262"/>
      <c r="C6" s="263"/>
      <c r="D6" s="258"/>
      <c r="E6" s="258"/>
    </row>
    <row r="7" spans="1:5">
      <c r="A7" s="267" t="s">
        <v>173</v>
      </c>
      <c r="B7" s="268" t="s">
        <v>174</v>
      </c>
      <c r="C7" s="260">
        <v>0</v>
      </c>
      <c r="D7" s="259"/>
      <c r="E7" s="260">
        <f t="shared" ref="E7:E23" si="0">C7+D7</f>
        <v>0</v>
      </c>
    </row>
    <row r="8" spans="1:5">
      <c r="A8" s="261"/>
      <c r="B8" s="262"/>
      <c r="C8" s="263"/>
      <c r="D8" s="258"/>
      <c r="E8" s="260">
        <f t="shared" si="0"/>
        <v>0</v>
      </c>
    </row>
    <row r="9" spans="1:5">
      <c r="A9" s="261"/>
      <c r="B9" s="262"/>
      <c r="C9" s="263"/>
      <c r="D9" s="258"/>
      <c r="E9" s="260">
        <f t="shared" si="0"/>
        <v>0</v>
      </c>
    </row>
    <row r="10" spans="1:5">
      <c r="A10" s="267" t="s">
        <v>527</v>
      </c>
      <c r="B10" s="268" t="s">
        <v>176</v>
      </c>
      <c r="C10" s="260">
        <v>3600000</v>
      </c>
      <c r="D10" s="259"/>
      <c r="E10" s="260">
        <v>5600000</v>
      </c>
    </row>
    <row r="11" spans="1:5">
      <c r="A11" s="261"/>
      <c r="B11" s="262"/>
      <c r="C11" s="263"/>
      <c r="D11" s="258"/>
      <c r="E11" s="260">
        <f t="shared" si="0"/>
        <v>0</v>
      </c>
    </row>
    <row r="12" spans="1:5">
      <c r="A12" s="269"/>
      <c r="B12" s="262"/>
      <c r="C12" s="263"/>
      <c r="D12" s="258"/>
      <c r="E12" s="260">
        <f t="shared" si="0"/>
        <v>0</v>
      </c>
    </row>
    <row r="13" spans="1:5">
      <c r="A13" s="264" t="s">
        <v>177</v>
      </c>
      <c r="B13" s="268" t="s">
        <v>178</v>
      </c>
      <c r="C13" s="260">
        <v>400000</v>
      </c>
      <c r="D13" s="259"/>
      <c r="E13" s="260">
        <v>600000</v>
      </c>
    </row>
    <row r="14" spans="1:5">
      <c r="A14" s="269"/>
      <c r="B14" s="262"/>
      <c r="C14" s="263"/>
      <c r="D14" s="258"/>
      <c r="E14" s="260">
        <f t="shared" si="0"/>
        <v>0</v>
      </c>
    </row>
    <row r="15" spans="1:5">
      <c r="A15" s="261"/>
      <c r="B15" s="262"/>
      <c r="C15" s="263"/>
      <c r="D15" s="258"/>
      <c r="E15" s="260">
        <f t="shared" si="0"/>
        <v>0</v>
      </c>
    </row>
    <row r="16" spans="1:5">
      <c r="A16" s="267" t="s">
        <v>179</v>
      </c>
      <c r="B16" s="268" t="s">
        <v>180</v>
      </c>
      <c r="C16" s="260">
        <v>8000000</v>
      </c>
      <c r="D16" s="259"/>
      <c r="E16" s="260">
        <v>7880000</v>
      </c>
    </row>
    <row r="17" spans="1:5">
      <c r="A17" s="261"/>
      <c r="B17" s="262"/>
      <c r="C17" s="263"/>
      <c r="D17" s="258"/>
      <c r="E17" s="260">
        <f t="shared" si="0"/>
        <v>0</v>
      </c>
    </row>
    <row r="18" spans="1:5">
      <c r="A18" s="261"/>
      <c r="B18" s="262"/>
      <c r="C18" s="263"/>
      <c r="D18" s="258"/>
      <c r="E18" s="260">
        <f t="shared" si="0"/>
        <v>0</v>
      </c>
    </row>
    <row r="19" spans="1:5">
      <c r="A19" s="267" t="s">
        <v>181</v>
      </c>
      <c r="B19" s="268" t="s">
        <v>182</v>
      </c>
      <c r="C19" s="260">
        <v>0</v>
      </c>
      <c r="D19" s="259"/>
      <c r="E19" s="260">
        <v>120000</v>
      </c>
    </row>
    <row r="20" spans="1:5">
      <c r="A20" s="261"/>
      <c r="B20" s="262"/>
      <c r="C20" s="263"/>
      <c r="D20" s="258"/>
      <c r="E20" s="260">
        <f t="shared" si="0"/>
        <v>0</v>
      </c>
    </row>
    <row r="21" spans="1:5">
      <c r="A21" s="261"/>
      <c r="B21" s="262"/>
      <c r="C21" s="263"/>
      <c r="D21" s="258"/>
      <c r="E21" s="260">
        <f t="shared" si="0"/>
        <v>0</v>
      </c>
    </row>
    <row r="22" spans="1:5">
      <c r="A22" s="264" t="s">
        <v>183</v>
      </c>
      <c r="B22" s="268" t="s">
        <v>184</v>
      </c>
      <c r="C22" s="260">
        <v>0</v>
      </c>
      <c r="D22" s="259"/>
      <c r="E22" s="260">
        <f t="shared" si="0"/>
        <v>0</v>
      </c>
    </row>
    <row r="23" spans="1:5" ht="25.5">
      <c r="A23" s="264" t="s">
        <v>185</v>
      </c>
      <c r="B23" s="268" t="s">
        <v>186</v>
      </c>
      <c r="C23" s="260">
        <v>2800000</v>
      </c>
      <c r="D23" s="259"/>
      <c r="E23" s="260">
        <f t="shared" si="0"/>
        <v>2800000</v>
      </c>
    </row>
    <row r="24" spans="1:5">
      <c r="A24" s="265" t="s">
        <v>187</v>
      </c>
      <c r="B24" s="255" t="s">
        <v>188</v>
      </c>
      <c r="C24" s="266">
        <f>C23+C22+C19+C16+C13+C10+C7</f>
        <v>14800000</v>
      </c>
      <c r="D24" s="266">
        <f>D23+D22+D19+D16+D13+D10+D7</f>
        <v>0</v>
      </c>
      <c r="E24" s="266">
        <f>E23+E22+E19+E16+E13+E10+E7</f>
        <v>17000000</v>
      </c>
    </row>
    <row r="25" spans="1:5">
      <c r="A25" s="265"/>
      <c r="B25" s="255"/>
      <c r="C25" s="263"/>
      <c r="D25" s="258"/>
      <c r="E25" s="258"/>
    </row>
    <row r="26" spans="1:5">
      <c r="A26" s="261" t="s">
        <v>528</v>
      </c>
      <c r="B26" s="262"/>
      <c r="C26" s="263">
        <v>6000000</v>
      </c>
      <c r="D26" s="258"/>
      <c r="E26" s="263">
        <v>9000000</v>
      </c>
    </row>
    <row r="27" spans="1:5">
      <c r="A27" s="261" t="s">
        <v>529</v>
      </c>
      <c r="B27" s="262"/>
      <c r="C27" s="263">
        <v>5000000</v>
      </c>
      <c r="D27" s="258"/>
      <c r="E27" s="263">
        <f t="shared" ref="E27:E34" si="1">C27</f>
        <v>5000000</v>
      </c>
    </row>
    <row r="28" spans="1:5">
      <c r="A28" s="261"/>
      <c r="B28" s="262"/>
      <c r="C28" s="263"/>
      <c r="D28" s="258"/>
      <c r="E28" s="263">
        <f t="shared" si="1"/>
        <v>0</v>
      </c>
    </row>
    <row r="29" spans="1:5">
      <c r="A29" s="267" t="s">
        <v>189</v>
      </c>
      <c r="B29" s="268" t="s">
        <v>190</v>
      </c>
      <c r="C29" s="260">
        <f>SUM(C26:C28)</f>
        <v>11000000</v>
      </c>
      <c r="D29" s="260">
        <f>SUM(D26:D28)</f>
        <v>0</v>
      </c>
      <c r="E29" s="260">
        <f>SUM(E26:E28)</f>
        <v>14000000</v>
      </c>
    </row>
    <row r="30" spans="1:5">
      <c r="A30" s="261"/>
      <c r="B30" s="262"/>
      <c r="C30" s="263"/>
      <c r="D30" s="258"/>
      <c r="E30" s="263">
        <f t="shared" si="1"/>
        <v>0</v>
      </c>
    </row>
    <row r="31" spans="1:5">
      <c r="A31" s="261"/>
      <c r="B31" s="262"/>
      <c r="C31" s="263"/>
      <c r="D31" s="258"/>
      <c r="E31" s="263">
        <f t="shared" si="1"/>
        <v>0</v>
      </c>
    </row>
    <row r="32" spans="1:5">
      <c r="A32" s="267" t="s">
        <v>191</v>
      </c>
      <c r="B32" s="268" t="s">
        <v>192</v>
      </c>
      <c r="C32" s="260"/>
      <c r="D32" s="259"/>
      <c r="E32" s="263">
        <f t="shared" si="1"/>
        <v>0</v>
      </c>
    </row>
    <row r="33" spans="1:5">
      <c r="A33" s="261"/>
      <c r="B33" s="262"/>
      <c r="C33" s="263"/>
      <c r="D33" s="258"/>
      <c r="E33" s="263">
        <f t="shared" si="1"/>
        <v>0</v>
      </c>
    </row>
    <row r="34" spans="1:5">
      <c r="A34" s="267" t="s">
        <v>193</v>
      </c>
      <c r="B34" s="268" t="s">
        <v>194</v>
      </c>
      <c r="C34" s="260">
        <v>3000000</v>
      </c>
      <c r="D34" s="259"/>
      <c r="E34" s="263">
        <f t="shared" si="1"/>
        <v>3000000</v>
      </c>
    </row>
    <row r="35" spans="1:5" ht="25.5">
      <c r="A35" s="264" t="s">
        <v>195</v>
      </c>
      <c r="B35" s="268" t="s">
        <v>196</v>
      </c>
      <c r="C35" s="260">
        <v>2575211</v>
      </c>
      <c r="D35" s="260">
        <v>0</v>
      </c>
      <c r="E35" s="263">
        <v>3780211</v>
      </c>
    </row>
    <row r="36" spans="1:5">
      <c r="A36" s="265" t="s">
        <v>197</v>
      </c>
      <c r="B36" s="255" t="s">
        <v>198</v>
      </c>
      <c r="C36" s="266">
        <f>C35+C29+C34</f>
        <v>16575211</v>
      </c>
      <c r="D36" s="266">
        <f>D35+D29+D34</f>
        <v>0</v>
      </c>
      <c r="E36" s="266">
        <f>E35+E29+E34</f>
        <v>20780211</v>
      </c>
    </row>
    <row r="39" spans="1:5">
      <c r="A39" s="274" t="s">
        <v>812</v>
      </c>
    </row>
  </sheetData>
  <sheetProtection selectLockedCells="1" selectUnlockedCells="1"/>
  <mergeCells count="3">
    <mergeCell ref="A1:E1"/>
    <mergeCell ref="A2:E2"/>
    <mergeCell ref="A3:E3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Layout" topLeftCell="A13" zoomScaleNormal="100" zoomScaleSheetLayoutView="100" workbookViewId="0">
      <selection activeCell="A20" sqref="A20"/>
    </sheetView>
  </sheetViews>
  <sheetFormatPr defaultColWidth="11.5703125" defaultRowHeight="15"/>
  <sheetData>
    <row r="1" spans="1:10" ht="45.95" customHeight="1">
      <c r="A1" s="89"/>
      <c r="B1" s="89"/>
      <c r="C1" s="89"/>
      <c r="D1" s="89"/>
      <c r="E1" s="89"/>
      <c r="F1" s="89"/>
      <c r="G1" s="90"/>
      <c r="H1" s="91"/>
      <c r="I1" s="91" t="s">
        <v>800</v>
      </c>
      <c r="J1" s="92"/>
    </row>
    <row r="2" spans="1:10" ht="45.95" customHeight="1">
      <c r="A2" s="318" t="s">
        <v>763</v>
      </c>
      <c r="B2" s="318"/>
      <c r="C2" s="318"/>
      <c r="D2" s="318"/>
      <c r="E2" s="318"/>
      <c r="F2" s="318"/>
      <c r="G2" s="318"/>
      <c r="H2" s="318"/>
      <c r="I2" s="318"/>
      <c r="J2" s="92"/>
    </row>
    <row r="3" spans="1:10" ht="17.45" customHeight="1">
      <c r="A3" s="325"/>
      <c r="B3" s="325"/>
      <c r="C3" s="325"/>
      <c r="D3" s="325"/>
      <c r="E3" s="325"/>
      <c r="F3" s="325"/>
      <c r="G3" s="325"/>
      <c r="H3" s="325"/>
      <c r="I3" s="325"/>
      <c r="J3" s="92"/>
    </row>
    <row r="4" spans="1:10">
      <c r="A4" s="89"/>
      <c r="B4" s="89"/>
      <c r="C4" s="89"/>
      <c r="D4" s="89"/>
      <c r="E4" s="89"/>
      <c r="F4" s="89"/>
      <c r="G4" s="89"/>
      <c r="H4" s="89"/>
      <c r="I4" s="89"/>
      <c r="J4" s="92"/>
    </row>
    <row r="5" spans="1:10">
      <c r="A5" s="89" t="s">
        <v>530</v>
      </c>
      <c r="B5" s="89"/>
      <c r="C5" s="89"/>
      <c r="D5" s="89"/>
      <c r="E5" s="89"/>
      <c r="F5" s="89"/>
      <c r="G5" s="89"/>
      <c r="H5" s="89"/>
      <c r="I5" s="89"/>
      <c r="J5" s="92"/>
    </row>
    <row r="6" spans="1:10" ht="40.5">
      <c r="A6" s="93" t="s">
        <v>531</v>
      </c>
      <c r="B6" s="94" t="s">
        <v>532</v>
      </c>
      <c r="C6" s="94" t="s">
        <v>533</v>
      </c>
      <c r="D6" s="94" t="s">
        <v>773</v>
      </c>
      <c r="E6" s="94" t="s">
        <v>534</v>
      </c>
      <c r="F6" s="94" t="s">
        <v>764</v>
      </c>
      <c r="G6" s="94" t="s">
        <v>774</v>
      </c>
      <c r="H6" s="94" t="s">
        <v>775</v>
      </c>
      <c r="I6" s="95" t="s">
        <v>535</v>
      </c>
      <c r="J6" s="92"/>
    </row>
    <row r="7" spans="1:10">
      <c r="A7" s="96"/>
      <c r="B7" s="96"/>
      <c r="C7" s="97"/>
      <c r="D7" s="97"/>
      <c r="E7" s="97"/>
      <c r="F7" s="97"/>
      <c r="G7" s="97"/>
      <c r="H7" s="97"/>
      <c r="I7" s="98">
        <f t="shared" ref="I7:I16" si="0">SUM(C7:H7)</f>
        <v>0</v>
      </c>
      <c r="J7" s="92"/>
    </row>
    <row r="8" spans="1:10">
      <c r="A8" s="99" t="s">
        <v>536</v>
      </c>
      <c r="B8" s="99"/>
      <c r="C8" s="98"/>
      <c r="D8" s="98"/>
      <c r="E8" s="98"/>
      <c r="F8" s="98"/>
      <c r="G8" s="98"/>
      <c r="H8" s="98"/>
      <c r="I8" s="98">
        <f t="shared" si="0"/>
        <v>0</v>
      </c>
      <c r="J8" s="92"/>
    </row>
    <row r="9" spans="1:10">
      <c r="A9" s="96"/>
      <c r="B9" s="96"/>
      <c r="C9" s="97"/>
      <c r="D9" s="97"/>
      <c r="E9" s="97"/>
      <c r="F9" s="97"/>
      <c r="G9" s="97"/>
      <c r="H9" s="97"/>
      <c r="I9" s="98">
        <f t="shared" si="0"/>
        <v>0</v>
      </c>
      <c r="J9" s="92"/>
    </row>
    <row r="10" spans="1:10">
      <c r="A10" s="99" t="s">
        <v>537</v>
      </c>
      <c r="B10" s="99"/>
      <c r="C10" s="98"/>
      <c r="D10" s="98"/>
      <c r="E10" s="98"/>
      <c r="F10" s="98"/>
      <c r="G10" s="98"/>
      <c r="H10" s="98"/>
      <c r="I10" s="98">
        <f t="shared" si="0"/>
        <v>0</v>
      </c>
      <c r="J10" s="92"/>
    </row>
    <row r="11" spans="1:10">
      <c r="A11" s="96"/>
      <c r="B11" s="96"/>
      <c r="C11" s="97"/>
      <c r="D11" s="97"/>
      <c r="E11" s="97"/>
      <c r="F11" s="97"/>
      <c r="G11" s="97"/>
      <c r="H11" s="97"/>
      <c r="I11" s="98">
        <f t="shared" si="0"/>
        <v>0</v>
      </c>
      <c r="J11" s="92"/>
    </row>
    <row r="12" spans="1:10">
      <c r="A12" s="99" t="s">
        <v>538</v>
      </c>
      <c r="B12" s="99"/>
      <c r="C12" s="98"/>
      <c r="D12" s="98"/>
      <c r="E12" s="98"/>
      <c r="F12" s="98"/>
      <c r="G12" s="98"/>
      <c r="H12" s="98"/>
      <c r="I12" s="98">
        <f t="shared" si="0"/>
        <v>0</v>
      </c>
      <c r="J12" s="92"/>
    </row>
    <row r="13" spans="1:10">
      <c r="A13" s="96"/>
      <c r="B13" s="96"/>
      <c r="C13" s="97"/>
      <c r="D13" s="97"/>
      <c r="E13" s="97"/>
      <c r="F13" s="97"/>
      <c r="G13" s="97"/>
      <c r="H13" s="97"/>
      <c r="I13" s="98">
        <f t="shared" si="0"/>
        <v>0</v>
      </c>
      <c r="J13" s="92"/>
    </row>
    <row r="14" spans="1:10">
      <c r="A14" s="99" t="s">
        <v>539</v>
      </c>
      <c r="B14" s="99"/>
      <c r="C14" s="98"/>
      <c r="D14" s="98"/>
      <c r="E14" s="98"/>
      <c r="F14" s="98"/>
      <c r="G14" s="98"/>
      <c r="H14" s="98"/>
      <c r="I14" s="98">
        <f t="shared" si="0"/>
        <v>0</v>
      </c>
      <c r="J14" s="92"/>
    </row>
    <row r="15" spans="1:10">
      <c r="A15" s="99"/>
      <c r="B15" s="99"/>
      <c r="C15" s="98"/>
      <c r="D15" s="98"/>
      <c r="E15" s="98"/>
      <c r="F15" s="98"/>
      <c r="G15" s="98"/>
      <c r="H15" s="98"/>
      <c r="I15" s="98">
        <f t="shared" si="0"/>
        <v>0</v>
      </c>
      <c r="J15" s="92"/>
    </row>
    <row r="16" spans="1:10" ht="15.75">
      <c r="A16" s="100" t="s">
        <v>540</v>
      </c>
      <c r="B16" s="96"/>
      <c r="C16" s="101">
        <f t="shared" ref="C16:H16" si="1">SUM(C7:C15)</f>
        <v>0</v>
      </c>
      <c r="D16" s="101">
        <f t="shared" si="1"/>
        <v>0</v>
      </c>
      <c r="E16" s="101">
        <f t="shared" si="1"/>
        <v>0</v>
      </c>
      <c r="F16" s="101">
        <f t="shared" si="1"/>
        <v>0</v>
      </c>
      <c r="G16" s="101">
        <f t="shared" si="1"/>
        <v>0</v>
      </c>
      <c r="H16" s="101">
        <f t="shared" si="1"/>
        <v>0</v>
      </c>
      <c r="I16" s="98">
        <f t="shared" si="0"/>
        <v>0</v>
      </c>
      <c r="J16" s="92"/>
    </row>
    <row r="19" spans="1:1">
      <c r="A19" s="274" t="s">
        <v>812</v>
      </c>
    </row>
  </sheetData>
  <sheetProtection selectLockedCells="1" selectUnlockedCells="1"/>
  <mergeCells count="2">
    <mergeCell ref="A2:I2"/>
    <mergeCell ref="A3:I3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view="pageLayout" topLeftCell="A19" zoomScaleNormal="100" zoomScaleSheetLayoutView="100" workbookViewId="0">
      <selection activeCell="A27" sqref="A27"/>
    </sheetView>
  </sheetViews>
  <sheetFormatPr defaultColWidth="11.5703125" defaultRowHeight="15"/>
  <cols>
    <col min="1" max="1" width="21.28515625" customWidth="1"/>
    <col min="2" max="2" width="8.85546875" customWidth="1"/>
    <col min="3" max="3" width="14.140625" customWidth="1"/>
    <col min="4" max="4" width="14.28515625" customWidth="1"/>
    <col min="5" max="5" width="14" customWidth="1"/>
    <col min="6" max="6" width="13" customWidth="1"/>
    <col min="7" max="7" width="14.28515625" customWidth="1"/>
    <col min="8" max="8" width="13" customWidth="1"/>
    <col min="9" max="9" width="13.42578125" customWidth="1"/>
    <col min="10" max="10" width="15.5703125" customWidth="1"/>
  </cols>
  <sheetData>
    <row r="1" spans="1:10" ht="17.25">
      <c r="A1" s="102"/>
      <c r="B1" s="102"/>
      <c r="C1" s="102"/>
      <c r="D1" s="102"/>
      <c r="E1" s="102"/>
      <c r="F1" s="102"/>
      <c r="G1" s="102"/>
      <c r="H1" s="102"/>
      <c r="I1" s="102"/>
      <c r="J1" s="103" t="s">
        <v>801</v>
      </c>
    </row>
    <row r="2" spans="1:10" ht="16.149999999999999" customHeight="1">
      <c r="A2" s="328" t="s">
        <v>756</v>
      </c>
      <c r="B2" s="328"/>
      <c r="C2" s="328"/>
      <c r="D2" s="328"/>
      <c r="E2" s="328"/>
      <c r="F2" s="328"/>
      <c r="G2" s="328"/>
      <c r="H2" s="328"/>
      <c r="I2" s="328"/>
      <c r="J2" s="328"/>
    </row>
    <row r="3" spans="1:10" ht="29.85" customHeight="1">
      <c r="A3" s="329" t="s">
        <v>541</v>
      </c>
      <c r="B3" s="329"/>
      <c r="C3" s="329"/>
      <c r="D3" s="329"/>
      <c r="E3" s="329"/>
      <c r="F3" s="329"/>
      <c r="G3" s="329"/>
      <c r="H3" s="329"/>
      <c r="I3" s="329"/>
      <c r="J3" s="329"/>
    </row>
    <row r="4" spans="1:10" ht="16.5">
      <c r="A4" s="104"/>
      <c r="B4" s="105"/>
      <c r="C4" s="105"/>
      <c r="D4" s="105"/>
      <c r="E4" s="105"/>
      <c r="F4" s="105"/>
      <c r="G4" s="105"/>
      <c r="H4" s="105"/>
      <c r="I4" s="105"/>
      <c r="J4" s="105"/>
    </row>
    <row r="5" spans="1:10" ht="17.25">
      <c r="A5" s="106" t="s">
        <v>542</v>
      </c>
      <c r="B5" s="102"/>
      <c r="C5" s="102"/>
      <c r="D5" s="102"/>
      <c r="E5" s="102"/>
      <c r="F5" s="102"/>
      <c r="G5" s="102"/>
      <c r="H5" s="102"/>
      <c r="I5" s="102"/>
      <c r="J5" s="102"/>
    </row>
    <row r="6" spans="1:10" ht="181.5" customHeight="1">
      <c r="A6" s="330" t="s">
        <v>26</v>
      </c>
      <c r="B6" s="331" t="s">
        <v>27</v>
      </c>
      <c r="C6" s="326" t="s">
        <v>543</v>
      </c>
      <c r="D6" s="326" t="s">
        <v>544</v>
      </c>
      <c r="E6" s="326" t="s">
        <v>545</v>
      </c>
      <c r="F6" s="326" t="s">
        <v>546</v>
      </c>
      <c r="G6" s="326" t="s">
        <v>547</v>
      </c>
      <c r="H6" s="326" t="s">
        <v>548</v>
      </c>
      <c r="I6" s="326" t="s">
        <v>549</v>
      </c>
      <c r="J6" s="327" t="s">
        <v>550</v>
      </c>
    </row>
    <row r="7" spans="1:10" ht="66" customHeight="1">
      <c r="A7" s="330"/>
      <c r="B7" s="331"/>
      <c r="C7" s="326"/>
      <c r="D7" s="326"/>
      <c r="E7" s="326"/>
      <c r="F7" s="326"/>
      <c r="G7" s="326"/>
      <c r="H7" s="326"/>
      <c r="I7" s="326"/>
      <c r="J7" s="327"/>
    </row>
    <row r="8" spans="1:10" ht="69">
      <c r="A8" s="107" t="s">
        <v>173</v>
      </c>
      <c r="B8" s="108" t="s">
        <v>174</v>
      </c>
      <c r="C8" s="109"/>
      <c r="D8" s="109"/>
      <c r="E8" s="109"/>
      <c r="F8" s="109"/>
      <c r="G8" s="109"/>
      <c r="H8" s="109"/>
      <c r="I8" s="109"/>
      <c r="J8" s="110"/>
    </row>
    <row r="9" spans="1:10" ht="51.75">
      <c r="A9" s="107" t="s">
        <v>527</v>
      </c>
      <c r="B9" s="108" t="s">
        <v>176</v>
      </c>
      <c r="C9" s="109">
        <v>3600</v>
      </c>
      <c r="D9" s="109">
        <v>3600</v>
      </c>
      <c r="E9" s="109"/>
      <c r="F9" s="109"/>
      <c r="G9" s="109"/>
      <c r="H9" s="109"/>
      <c r="I9" s="109"/>
      <c r="J9" s="110"/>
    </row>
    <row r="10" spans="1:10" ht="69">
      <c r="A10" s="111" t="s">
        <v>177</v>
      </c>
      <c r="B10" s="108" t="s">
        <v>178</v>
      </c>
      <c r="C10" s="109">
        <v>400</v>
      </c>
      <c r="D10" s="109">
        <v>400</v>
      </c>
      <c r="E10" s="109"/>
      <c r="F10" s="109"/>
      <c r="G10" s="109"/>
      <c r="H10" s="109"/>
      <c r="I10" s="109"/>
      <c r="J10" s="110"/>
    </row>
    <row r="11" spans="1:10" ht="69">
      <c r="A11" s="107" t="s">
        <v>179</v>
      </c>
      <c r="B11" s="108" t="s">
        <v>180</v>
      </c>
      <c r="C11" s="109">
        <v>8000</v>
      </c>
      <c r="D11" s="109">
        <v>8000</v>
      </c>
      <c r="E11" s="109"/>
      <c r="F11" s="109"/>
      <c r="G11" s="109"/>
      <c r="H11" s="109"/>
      <c r="I11" s="109"/>
      <c r="J11" s="110"/>
    </row>
    <row r="12" spans="1:10" ht="34.5">
      <c r="A12" s="107" t="s">
        <v>181</v>
      </c>
      <c r="B12" s="108" t="s">
        <v>182</v>
      </c>
      <c r="C12" s="109"/>
      <c r="D12" s="109"/>
      <c r="E12" s="109"/>
      <c r="F12" s="109"/>
      <c r="G12" s="109"/>
      <c r="H12" s="109"/>
      <c r="I12" s="109"/>
      <c r="J12" s="110"/>
    </row>
    <row r="13" spans="1:10" ht="86.25">
      <c r="A13" s="111" t="s">
        <v>183</v>
      </c>
      <c r="B13" s="108" t="s">
        <v>184</v>
      </c>
      <c r="C13" s="109"/>
      <c r="D13" s="109"/>
      <c r="E13" s="109"/>
      <c r="F13" s="109"/>
      <c r="G13" s="109"/>
      <c r="H13" s="109"/>
      <c r="I13" s="109"/>
      <c r="J13" s="110"/>
    </row>
    <row r="14" spans="1:10" ht="86.25">
      <c r="A14" s="111" t="s">
        <v>185</v>
      </c>
      <c r="B14" s="108" t="s">
        <v>186</v>
      </c>
      <c r="C14" s="109">
        <v>2800</v>
      </c>
      <c r="D14" s="109">
        <v>2800</v>
      </c>
      <c r="E14" s="109"/>
      <c r="F14" s="109"/>
      <c r="G14" s="109"/>
      <c r="H14" s="109"/>
      <c r="I14" s="109"/>
      <c r="J14" s="110"/>
    </row>
    <row r="15" spans="1:10" ht="16.5">
      <c r="A15" s="112" t="s">
        <v>187</v>
      </c>
      <c r="B15" s="113" t="s">
        <v>188</v>
      </c>
      <c r="C15" s="114">
        <f>C14+C13+C12+C11+C10+C9+C8</f>
        <v>14800</v>
      </c>
      <c r="D15" s="114">
        <f>D14+D13+D12+D11+D10+D9+D8</f>
        <v>14800</v>
      </c>
      <c r="E15" s="115"/>
      <c r="F15" s="115"/>
      <c r="G15" s="115"/>
      <c r="H15" s="115"/>
      <c r="I15" s="115"/>
      <c r="J15" s="116"/>
    </row>
    <row r="16" spans="1:10" ht="16.5">
      <c r="A16" s="117"/>
      <c r="B16" s="118"/>
      <c r="C16" s="115"/>
      <c r="D16" s="115"/>
      <c r="E16" s="115"/>
      <c r="F16" s="115"/>
      <c r="G16" s="115"/>
      <c r="H16" s="115"/>
      <c r="I16" s="115"/>
      <c r="J16" s="116"/>
    </row>
    <row r="17" spans="1:10" ht="16.5">
      <c r="A17" s="119" t="s">
        <v>528</v>
      </c>
      <c r="B17" s="120"/>
      <c r="C17" s="121">
        <v>6000</v>
      </c>
      <c r="D17" s="115">
        <v>6000</v>
      </c>
      <c r="E17" s="115"/>
      <c r="F17" s="115"/>
      <c r="G17" s="115"/>
      <c r="H17" s="115"/>
      <c r="I17" s="115"/>
      <c r="J17" s="116"/>
    </row>
    <row r="18" spans="1:10" ht="66">
      <c r="A18" s="119" t="s">
        <v>551</v>
      </c>
      <c r="B18" s="120"/>
      <c r="C18" s="121">
        <v>5000</v>
      </c>
      <c r="D18" s="115">
        <v>5000</v>
      </c>
      <c r="E18" s="115"/>
      <c r="F18" s="115"/>
      <c r="G18" s="115"/>
      <c r="H18" s="115"/>
      <c r="I18" s="115"/>
      <c r="J18" s="116"/>
    </row>
    <row r="19" spans="1:10" ht="34.5">
      <c r="A19" s="107" t="s">
        <v>189</v>
      </c>
      <c r="B19" s="108" t="s">
        <v>190</v>
      </c>
      <c r="C19" s="122">
        <f>SUM(C17:C18)</f>
        <v>11000</v>
      </c>
      <c r="D19" s="109">
        <f>SUM(D17:D18)</f>
        <v>11000</v>
      </c>
      <c r="E19" s="109"/>
      <c r="F19" s="109"/>
      <c r="G19" s="109"/>
      <c r="H19" s="109"/>
      <c r="I19" s="109"/>
      <c r="J19" s="110"/>
    </row>
    <row r="20" spans="1:10" ht="49.5">
      <c r="A20" s="119" t="s">
        <v>191</v>
      </c>
      <c r="B20" s="120" t="s">
        <v>192</v>
      </c>
      <c r="C20" s="115">
        <v>0</v>
      </c>
      <c r="D20" s="115">
        <v>0</v>
      </c>
      <c r="E20" s="115"/>
      <c r="F20" s="115"/>
      <c r="G20" s="115"/>
      <c r="H20" s="115"/>
      <c r="I20" s="115"/>
      <c r="J20" s="116"/>
    </row>
    <row r="21" spans="1:10" ht="51.75">
      <c r="A21" s="107" t="s">
        <v>193</v>
      </c>
      <c r="B21" s="108" t="s">
        <v>194</v>
      </c>
      <c r="C21" s="109">
        <v>3000</v>
      </c>
      <c r="D21" s="109">
        <v>3000</v>
      </c>
      <c r="E21" s="109"/>
      <c r="F21" s="109"/>
      <c r="G21" s="109"/>
      <c r="H21" s="109"/>
      <c r="I21" s="109"/>
      <c r="J21" s="110"/>
    </row>
    <row r="22" spans="1:10" ht="86.25">
      <c r="A22" s="107" t="s">
        <v>195</v>
      </c>
      <c r="B22" s="108" t="s">
        <v>196</v>
      </c>
      <c r="C22" s="109">
        <v>2575</v>
      </c>
      <c r="D22" s="109">
        <v>2575</v>
      </c>
      <c r="E22" s="109"/>
      <c r="F22" s="109"/>
      <c r="G22" s="109"/>
      <c r="H22" s="109"/>
      <c r="I22" s="109"/>
      <c r="J22" s="110"/>
    </row>
    <row r="23" spans="1:10" ht="16.5">
      <c r="A23" s="123" t="s">
        <v>197</v>
      </c>
      <c r="B23" s="124" t="s">
        <v>198</v>
      </c>
      <c r="C23" s="125">
        <f>C22+C21+C19</f>
        <v>16575</v>
      </c>
      <c r="D23" s="125">
        <f>D22+D21+D19</f>
        <v>16575</v>
      </c>
      <c r="E23" s="126"/>
      <c r="F23" s="126"/>
      <c r="G23" s="126"/>
      <c r="H23" s="126"/>
      <c r="I23" s="126"/>
      <c r="J23" s="127"/>
    </row>
    <row r="26" spans="1:10">
      <c r="A26" s="274" t="s">
        <v>812</v>
      </c>
    </row>
  </sheetData>
  <sheetProtection selectLockedCells="1" selectUnlockedCells="1"/>
  <mergeCells count="12">
    <mergeCell ref="E6:E7"/>
    <mergeCell ref="F6:F7"/>
    <mergeCell ref="G6:G7"/>
    <mergeCell ref="H6:H7"/>
    <mergeCell ref="I6:I7"/>
    <mergeCell ref="J6:J7"/>
    <mergeCell ref="A2:J2"/>
    <mergeCell ref="A3:J3"/>
    <mergeCell ref="A6:A7"/>
    <mergeCell ref="B6:B7"/>
    <mergeCell ref="C6:C7"/>
    <mergeCell ref="D6:D7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view="pageLayout" topLeftCell="A22" zoomScaleNormal="100" zoomScaleSheetLayoutView="100" workbookViewId="0">
      <selection activeCell="A44" sqref="A44"/>
    </sheetView>
  </sheetViews>
  <sheetFormatPr defaultColWidth="11.5703125" defaultRowHeight="15"/>
  <cols>
    <col min="1" max="1" width="65.140625" customWidth="1"/>
    <col min="2" max="2" width="14" customWidth="1"/>
    <col min="3" max="3" width="13.7109375" customWidth="1"/>
    <col min="4" max="4" width="15" customWidth="1"/>
  </cols>
  <sheetData>
    <row r="1" spans="1:4" ht="26.1" customHeight="1">
      <c r="A1" s="102"/>
      <c r="B1" s="102"/>
      <c r="C1" s="128" t="s">
        <v>802</v>
      </c>
    </row>
    <row r="2" spans="1:4" ht="16.149999999999999" customHeight="1">
      <c r="A2" s="328" t="s">
        <v>756</v>
      </c>
      <c r="B2" s="328"/>
      <c r="C2" s="328"/>
    </row>
    <row r="3" spans="1:4" ht="16.149999999999999" customHeight="1">
      <c r="A3" s="329" t="s">
        <v>552</v>
      </c>
      <c r="B3" s="329"/>
      <c r="C3" s="329"/>
    </row>
    <row r="4" spans="1:4" ht="44.85" customHeight="1">
      <c r="A4" s="129"/>
      <c r="B4" s="130"/>
      <c r="C4" s="131"/>
    </row>
    <row r="5" spans="1:4" ht="17.25">
      <c r="A5" s="106" t="s">
        <v>553</v>
      </c>
      <c r="B5" s="102"/>
      <c r="C5" s="102"/>
    </row>
    <row r="6" spans="1:4" ht="28.5" customHeight="1">
      <c r="A6" s="114" t="s">
        <v>510</v>
      </c>
      <c r="B6" s="132" t="s">
        <v>27</v>
      </c>
      <c r="C6" s="298" t="s">
        <v>554</v>
      </c>
      <c r="D6" s="298" t="s">
        <v>782</v>
      </c>
    </row>
    <row r="7" spans="1:4" ht="33">
      <c r="A7" s="133" t="s">
        <v>555</v>
      </c>
      <c r="B7" s="134" t="s">
        <v>123</v>
      </c>
      <c r="C7" s="135">
        <v>690000</v>
      </c>
      <c r="D7" s="135">
        <v>798000</v>
      </c>
    </row>
    <row r="8" spans="1:4" ht="16.5">
      <c r="A8" s="136" t="s">
        <v>122</v>
      </c>
      <c r="B8" s="132" t="s">
        <v>123</v>
      </c>
      <c r="C8" s="137">
        <f>SUM(C7)</f>
        <v>690000</v>
      </c>
      <c r="D8" s="137">
        <f>SUM(D7)</f>
        <v>798000</v>
      </c>
    </row>
    <row r="9" spans="1:4" ht="16.5">
      <c r="A9" s="133" t="s">
        <v>556</v>
      </c>
      <c r="B9" s="138" t="s">
        <v>127</v>
      </c>
      <c r="C9" s="121"/>
      <c r="D9" s="121"/>
    </row>
    <row r="10" spans="1:4" ht="33">
      <c r="A10" s="133" t="s">
        <v>557</v>
      </c>
      <c r="B10" s="138" t="s">
        <v>127</v>
      </c>
      <c r="C10" s="121"/>
      <c r="D10" s="121"/>
    </row>
    <row r="11" spans="1:4" ht="33">
      <c r="A11" s="133" t="s">
        <v>558</v>
      </c>
      <c r="B11" s="138" t="s">
        <v>127</v>
      </c>
      <c r="C11" s="121"/>
      <c r="D11" s="121"/>
    </row>
    <row r="12" spans="1:4" ht="16.5">
      <c r="A12" s="133" t="s">
        <v>559</v>
      </c>
      <c r="B12" s="138" t="s">
        <v>127</v>
      </c>
      <c r="C12" s="121"/>
      <c r="D12" s="121"/>
    </row>
    <row r="13" spans="1:4" ht="16.5">
      <c r="A13" s="139" t="s">
        <v>560</v>
      </c>
      <c r="B13" s="138" t="s">
        <v>127</v>
      </c>
      <c r="C13" s="121"/>
      <c r="D13" s="121"/>
    </row>
    <row r="14" spans="1:4" ht="33">
      <c r="A14" s="139" t="s">
        <v>561</v>
      </c>
      <c r="B14" s="138" t="s">
        <v>127</v>
      </c>
      <c r="C14" s="121"/>
      <c r="D14" s="121"/>
    </row>
    <row r="15" spans="1:4" ht="33">
      <c r="A15" s="136" t="s">
        <v>562</v>
      </c>
      <c r="B15" s="140" t="s">
        <v>127</v>
      </c>
      <c r="C15" s="141">
        <f>SUM(C9:C14)</f>
        <v>0</v>
      </c>
      <c r="D15" s="141">
        <f>SUM(D9:D14)</f>
        <v>0</v>
      </c>
    </row>
    <row r="16" spans="1:4" ht="33">
      <c r="A16" s="133" t="s">
        <v>563</v>
      </c>
      <c r="B16" s="138" t="s">
        <v>129</v>
      </c>
      <c r="C16" s="121">
        <v>0</v>
      </c>
      <c r="D16" s="121">
        <v>0</v>
      </c>
    </row>
    <row r="17" spans="1:4" ht="33">
      <c r="A17" s="142" t="s">
        <v>564</v>
      </c>
      <c r="B17" s="140" t="s">
        <v>129</v>
      </c>
      <c r="C17" s="141">
        <f>SUM(C16)</f>
        <v>0</v>
      </c>
      <c r="D17" s="141">
        <f>SUM(D16)</f>
        <v>0</v>
      </c>
    </row>
    <row r="18" spans="1:4" ht="16.5">
      <c r="A18" s="133" t="s">
        <v>565</v>
      </c>
      <c r="B18" s="138" t="s">
        <v>131</v>
      </c>
      <c r="C18" s="121"/>
      <c r="D18" s="121"/>
    </row>
    <row r="19" spans="1:4" ht="16.5">
      <c r="A19" s="133" t="s">
        <v>566</v>
      </c>
      <c r="B19" s="138" t="s">
        <v>131</v>
      </c>
      <c r="C19" s="121"/>
      <c r="D19" s="121"/>
    </row>
    <row r="20" spans="1:4" ht="33">
      <c r="A20" s="139" t="s">
        <v>567</v>
      </c>
      <c r="B20" s="138" t="s">
        <v>131</v>
      </c>
      <c r="C20" s="121">
        <v>0</v>
      </c>
      <c r="D20" s="121">
        <v>0</v>
      </c>
    </row>
    <row r="21" spans="1:4" ht="33">
      <c r="A21" s="139" t="s">
        <v>568</v>
      </c>
      <c r="B21" s="138" t="s">
        <v>131</v>
      </c>
      <c r="C21" s="121"/>
      <c r="D21" s="121"/>
    </row>
    <row r="22" spans="1:4" ht="33">
      <c r="A22" s="139" t="s">
        <v>569</v>
      </c>
      <c r="B22" s="138" t="s">
        <v>131</v>
      </c>
      <c r="C22" s="121"/>
      <c r="D22" s="121"/>
    </row>
    <row r="23" spans="1:4" ht="49.5">
      <c r="A23" s="143" t="s">
        <v>570</v>
      </c>
      <c r="B23" s="138" t="s">
        <v>131</v>
      </c>
      <c r="C23" s="121"/>
      <c r="D23" s="121"/>
    </row>
    <row r="24" spans="1:4" ht="16.5">
      <c r="A24" s="144" t="s">
        <v>571</v>
      </c>
      <c r="B24" s="140" t="s">
        <v>131</v>
      </c>
      <c r="C24" s="141">
        <f>SUM(C18:C23)</f>
        <v>0</v>
      </c>
      <c r="D24" s="141">
        <f>SUM(D18:D23)</f>
        <v>0</v>
      </c>
    </row>
    <row r="25" spans="1:4" ht="16.5">
      <c r="A25" s="133" t="s">
        <v>572</v>
      </c>
      <c r="B25" s="138" t="s">
        <v>133</v>
      </c>
      <c r="C25" s="121"/>
      <c r="D25" s="121"/>
    </row>
    <row r="26" spans="1:4" ht="16.5">
      <c r="A26" s="133" t="s">
        <v>573</v>
      </c>
      <c r="B26" s="138" t="s">
        <v>133</v>
      </c>
      <c r="C26" s="121">
        <v>0</v>
      </c>
      <c r="D26" s="121">
        <v>0</v>
      </c>
    </row>
    <row r="27" spans="1:4" ht="16.5">
      <c r="A27" s="144" t="s">
        <v>574</v>
      </c>
      <c r="B27" s="145" t="s">
        <v>133</v>
      </c>
      <c r="C27" s="141">
        <f>SUM(C25:C26)</f>
        <v>0</v>
      </c>
      <c r="D27" s="141">
        <f>SUM(D25:D26)</f>
        <v>0</v>
      </c>
    </row>
    <row r="28" spans="1:4" ht="16.5">
      <c r="A28" s="133" t="s">
        <v>575</v>
      </c>
      <c r="B28" s="138" t="s">
        <v>135</v>
      </c>
      <c r="C28" s="121"/>
      <c r="D28" s="121"/>
    </row>
    <row r="29" spans="1:4" ht="33">
      <c r="A29" s="133" t="s">
        <v>576</v>
      </c>
      <c r="B29" s="138" t="s">
        <v>135</v>
      </c>
      <c r="C29" s="121">
        <v>0</v>
      </c>
      <c r="D29" s="121">
        <v>0</v>
      </c>
    </row>
    <row r="30" spans="1:4" ht="16.5">
      <c r="A30" s="139" t="s">
        <v>577</v>
      </c>
      <c r="B30" s="138" t="s">
        <v>135</v>
      </c>
      <c r="C30" s="121">
        <v>300000</v>
      </c>
      <c r="D30" s="121">
        <v>300000</v>
      </c>
    </row>
    <row r="31" spans="1:4" ht="16.5">
      <c r="A31" s="139" t="s">
        <v>578</v>
      </c>
      <c r="B31" s="138" t="s">
        <v>135</v>
      </c>
      <c r="C31" s="121">
        <v>150000</v>
      </c>
      <c r="D31" s="121">
        <v>150000</v>
      </c>
    </row>
    <row r="32" spans="1:4" ht="33">
      <c r="A32" s="139" t="s">
        <v>579</v>
      </c>
      <c r="B32" s="138" t="s">
        <v>135</v>
      </c>
      <c r="C32" s="121">
        <v>600000</v>
      </c>
      <c r="D32" s="121">
        <v>600000</v>
      </c>
    </row>
    <row r="33" spans="1:4" ht="33">
      <c r="A33" s="139" t="s">
        <v>580</v>
      </c>
      <c r="B33" s="138" t="s">
        <v>135</v>
      </c>
      <c r="C33" s="121"/>
      <c r="D33" s="121"/>
    </row>
    <row r="34" spans="1:4" ht="16.5">
      <c r="A34" s="139" t="s">
        <v>581</v>
      </c>
      <c r="B34" s="138" t="s">
        <v>135</v>
      </c>
      <c r="C34" s="121"/>
      <c r="D34" s="121"/>
    </row>
    <row r="35" spans="1:4" ht="16.5">
      <c r="A35" s="139" t="s">
        <v>582</v>
      </c>
      <c r="B35" s="138" t="s">
        <v>135</v>
      </c>
      <c r="C35" s="121"/>
      <c r="D35" s="121"/>
    </row>
    <row r="36" spans="1:4" ht="16.5">
      <c r="A36" s="139" t="s">
        <v>583</v>
      </c>
      <c r="B36" s="138" t="s">
        <v>135</v>
      </c>
      <c r="C36" s="121">
        <v>0</v>
      </c>
      <c r="D36" s="121">
        <v>0</v>
      </c>
    </row>
    <row r="37" spans="1:4" ht="33">
      <c r="A37" s="139" t="s">
        <v>584</v>
      </c>
      <c r="B37" s="138" t="s">
        <v>135</v>
      </c>
      <c r="C37" s="121"/>
      <c r="D37" s="121"/>
    </row>
    <row r="38" spans="1:4" ht="49.5">
      <c r="A38" s="139" t="s">
        <v>585</v>
      </c>
      <c r="B38" s="138" t="s">
        <v>135</v>
      </c>
      <c r="C38" s="121"/>
      <c r="D38" s="121"/>
    </row>
    <row r="39" spans="1:4" ht="49.5">
      <c r="A39" s="139" t="s">
        <v>586</v>
      </c>
      <c r="B39" s="138" t="s">
        <v>135</v>
      </c>
      <c r="C39" s="121"/>
      <c r="D39" s="121"/>
    </row>
    <row r="40" spans="1:4" ht="16.5">
      <c r="A40" s="144" t="s">
        <v>587</v>
      </c>
      <c r="B40" s="140" t="s">
        <v>135</v>
      </c>
      <c r="C40" s="141">
        <f>SUM(C28:C39)</f>
        <v>1050000</v>
      </c>
      <c r="D40" s="141">
        <f>SUM(D28:D39)</f>
        <v>1050000</v>
      </c>
    </row>
    <row r="41" spans="1:4" ht="16.5">
      <c r="A41" s="146" t="s">
        <v>136</v>
      </c>
      <c r="B41" s="147" t="s">
        <v>137</v>
      </c>
      <c r="C41" s="148">
        <f>C40+C27+C24+C17+C15+C8</f>
        <v>1740000</v>
      </c>
      <c r="D41" s="148">
        <f>D40+D27+D24+D17+D15+D8</f>
        <v>1848000</v>
      </c>
    </row>
    <row r="43" spans="1:4">
      <c r="A43" s="274" t="s">
        <v>812</v>
      </c>
    </row>
  </sheetData>
  <sheetProtection selectLockedCells="1" selectUnlockedCells="1"/>
  <mergeCells count="2">
    <mergeCell ref="A2:C2"/>
    <mergeCell ref="A3:C3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view="pageLayout" topLeftCell="A91" zoomScaleNormal="100" zoomScaleSheetLayoutView="100" workbookViewId="0">
      <selection activeCell="A119" sqref="A119"/>
    </sheetView>
  </sheetViews>
  <sheetFormatPr defaultColWidth="11.5703125" defaultRowHeight="15"/>
  <cols>
    <col min="1" max="1" width="73.140625" customWidth="1"/>
    <col min="2" max="2" width="9.85546875" bestFit="1" customWidth="1"/>
    <col min="3" max="3" width="11.7109375" customWidth="1"/>
  </cols>
  <sheetData>
    <row r="1" spans="1:4" ht="27.4" customHeight="1">
      <c r="C1" s="149" t="s">
        <v>803</v>
      </c>
    </row>
    <row r="2" spans="1:4" ht="44.85" customHeight="1">
      <c r="A2" s="332" t="s">
        <v>756</v>
      </c>
      <c r="B2" s="332"/>
      <c r="C2" s="332"/>
    </row>
    <row r="3" spans="1:4" ht="15" customHeight="1">
      <c r="A3" s="333" t="s">
        <v>588</v>
      </c>
      <c r="B3" s="333"/>
      <c r="C3" s="333"/>
    </row>
    <row r="4" spans="1:4" ht="41.1" customHeight="1">
      <c r="A4" s="150"/>
      <c r="B4" s="151"/>
      <c r="C4" s="151"/>
    </row>
    <row r="5" spans="1:4">
      <c r="A5" s="92" t="s">
        <v>542</v>
      </c>
    </row>
    <row r="6" spans="1:4">
      <c r="A6" s="152" t="s">
        <v>510</v>
      </c>
      <c r="B6" s="153" t="s">
        <v>27</v>
      </c>
      <c r="C6" s="154" t="s">
        <v>554</v>
      </c>
      <c r="D6" s="154" t="s">
        <v>782</v>
      </c>
    </row>
    <row r="7" spans="1:4">
      <c r="A7" s="155" t="s">
        <v>589</v>
      </c>
      <c r="B7" s="156" t="s">
        <v>151</v>
      </c>
      <c r="C7" s="157"/>
      <c r="D7" s="157"/>
    </row>
    <row r="8" spans="1:4">
      <c r="A8" s="155" t="s">
        <v>590</v>
      </c>
      <c r="B8" s="156" t="s">
        <v>151</v>
      </c>
      <c r="C8" s="157"/>
      <c r="D8" s="157"/>
    </row>
    <row r="9" spans="1:4">
      <c r="A9" s="155" t="s">
        <v>591</v>
      </c>
      <c r="B9" s="156" t="s">
        <v>151</v>
      </c>
      <c r="C9" s="157"/>
      <c r="D9" s="157"/>
    </row>
    <row r="10" spans="1:4">
      <c r="A10" s="155" t="s">
        <v>592</v>
      </c>
      <c r="B10" s="156" t="s">
        <v>151</v>
      </c>
      <c r="C10" s="157"/>
      <c r="D10" s="157"/>
    </row>
    <row r="11" spans="1:4">
      <c r="A11" s="155" t="s">
        <v>593</v>
      </c>
      <c r="B11" s="156" t="s">
        <v>151</v>
      </c>
      <c r="C11" s="157"/>
      <c r="D11" s="157"/>
    </row>
    <row r="12" spans="1:4">
      <c r="A12" s="155" t="s">
        <v>594</v>
      </c>
      <c r="B12" s="156" t="s">
        <v>151</v>
      </c>
      <c r="C12" s="157"/>
      <c r="D12" s="157"/>
    </row>
    <row r="13" spans="1:4">
      <c r="A13" s="155" t="s">
        <v>595</v>
      </c>
      <c r="B13" s="156" t="s">
        <v>151</v>
      </c>
      <c r="C13" s="157"/>
      <c r="D13" s="157"/>
    </row>
    <row r="14" spans="1:4">
      <c r="A14" s="155" t="s">
        <v>596</v>
      </c>
      <c r="B14" s="156" t="s">
        <v>151</v>
      </c>
      <c r="C14" s="157"/>
      <c r="D14" s="157"/>
    </row>
    <row r="15" spans="1:4">
      <c r="A15" s="155" t="s">
        <v>597</v>
      </c>
      <c r="B15" s="156" t="s">
        <v>151</v>
      </c>
      <c r="C15" s="157"/>
      <c r="D15" s="157"/>
    </row>
    <row r="16" spans="1:4">
      <c r="A16" s="155" t="s">
        <v>598</v>
      </c>
      <c r="B16" s="156" t="s">
        <v>151</v>
      </c>
      <c r="C16" s="157"/>
      <c r="D16" s="157"/>
    </row>
    <row r="17" spans="1:4">
      <c r="A17" s="158" t="s">
        <v>150</v>
      </c>
      <c r="B17" s="159" t="s">
        <v>151</v>
      </c>
      <c r="C17" s="160">
        <f>SUM(C7:C16)</f>
        <v>0</v>
      </c>
      <c r="D17" s="160">
        <f>SUM(D7:D16)</f>
        <v>0</v>
      </c>
    </row>
    <row r="18" spans="1:4">
      <c r="A18" s="155" t="s">
        <v>589</v>
      </c>
      <c r="B18" s="156" t="s">
        <v>153</v>
      </c>
      <c r="C18" s="157"/>
      <c r="D18" s="157"/>
    </row>
    <row r="19" spans="1:4">
      <c r="A19" s="155" t="s">
        <v>590</v>
      </c>
      <c r="B19" s="156" t="s">
        <v>153</v>
      </c>
      <c r="C19" s="157"/>
      <c r="D19" s="157"/>
    </row>
    <row r="20" spans="1:4">
      <c r="A20" s="155" t="s">
        <v>591</v>
      </c>
      <c r="B20" s="156" t="s">
        <v>153</v>
      </c>
      <c r="C20" s="157"/>
      <c r="D20" s="157"/>
    </row>
    <row r="21" spans="1:4">
      <c r="A21" s="155" t="s">
        <v>592</v>
      </c>
      <c r="B21" s="156" t="s">
        <v>153</v>
      </c>
      <c r="C21" s="157"/>
      <c r="D21" s="157"/>
    </row>
    <row r="22" spans="1:4">
      <c r="A22" s="155" t="s">
        <v>593</v>
      </c>
      <c r="B22" s="156" t="s">
        <v>153</v>
      </c>
      <c r="C22" s="157"/>
      <c r="D22" s="157"/>
    </row>
    <row r="23" spans="1:4">
      <c r="A23" s="155" t="s">
        <v>594</v>
      </c>
      <c r="B23" s="156" t="s">
        <v>153</v>
      </c>
      <c r="C23" s="157"/>
      <c r="D23" s="157"/>
    </row>
    <row r="24" spans="1:4">
      <c r="A24" s="155" t="s">
        <v>595</v>
      </c>
      <c r="B24" s="156" t="s">
        <v>153</v>
      </c>
      <c r="C24" s="157"/>
      <c r="D24" s="157"/>
    </row>
    <row r="25" spans="1:4">
      <c r="A25" s="155" t="s">
        <v>596</v>
      </c>
      <c r="B25" s="156" t="s">
        <v>153</v>
      </c>
      <c r="C25" s="157"/>
      <c r="D25" s="157"/>
    </row>
    <row r="26" spans="1:4">
      <c r="A26" s="155" t="s">
        <v>597</v>
      </c>
      <c r="B26" s="156" t="s">
        <v>153</v>
      </c>
      <c r="C26" s="157"/>
      <c r="D26" s="157"/>
    </row>
    <row r="27" spans="1:4">
      <c r="A27" s="155" t="s">
        <v>598</v>
      </c>
      <c r="B27" s="156" t="s">
        <v>153</v>
      </c>
      <c r="C27" s="157"/>
      <c r="D27" s="157"/>
    </row>
    <row r="28" spans="1:4" ht="25.5">
      <c r="A28" s="158" t="s">
        <v>599</v>
      </c>
      <c r="B28" s="159" t="s">
        <v>153</v>
      </c>
      <c r="C28" s="160">
        <f>SUM(C18:C27)</f>
        <v>0</v>
      </c>
      <c r="D28" s="160">
        <f>SUM(D18:D27)</f>
        <v>0</v>
      </c>
    </row>
    <row r="29" spans="1:4">
      <c r="A29" s="155" t="s">
        <v>589</v>
      </c>
      <c r="B29" s="156" t="s">
        <v>155</v>
      </c>
      <c r="C29" s="157"/>
      <c r="D29" s="157"/>
    </row>
    <row r="30" spans="1:4">
      <c r="A30" s="155" t="s">
        <v>590</v>
      </c>
      <c r="B30" s="156" t="s">
        <v>155</v>
      </c>
      <c r="C30" s="157"/>
      <c r="D30" s="157"/>
    </row>
    <row r="31" spans="1:4">
      <c r="A31" s="155" t="s">
        <v>591</v>
      </c>
      <c r="B31" s="156" t="s">
        <v>155</v>
      </c>
      <c r="C31" s="157"/>
      <c r="D31" s="157"/>
    </row>
    <row r="32" spans="1:4">
      <c r="A32" s="155" t="s">
        <v>592</v>
      </c>
      <c r="B32" s="156" t="s">
        <v>155</v>
      </c>
      <c r="C32" s="157"/>
      <c r="D32" s="157"/>
    </row>
    <row r="33" spans="1:4">
      <c r="A33" s="155" t="s">
        <v>593</v>
      </c>
      <c r="B33" s="156" t="s">
        <v>155</v>
      </c>
      <c r="C33" s="157"/>
      <c r="D33" s="157"/>
    </row>
    <row r="34" spans="1:4">
      <c r="A34" s="155" t="s">
        <v>594</v>
      </c>
      <c r="B34" s="156" t="s">
        <v>155</v>
      </c>
      <c r="C34" s="157"/>
      <c r="D34" s="157"/>
    </row>
    <row r="35" spans="1:4">
      <c r="A35" s="155" t="s">
        <v>595</v>
      </c>
      <c r="B35" s="156" t="s">
        <v>155</v>
      </c>
      <c r="C35" s="161">
        <v>19896490</v>
      </c>
      <c r="D35" s="161">
        <v>19896490</v>
      </c>
    </row>
    <row r="36" spans="1:4">
      <c r="A36" s="155" t="s">
        <v>596</v>
      </c>
      <c r="B36" s="156" t="s">
        <v>155</v>
      </c>
      <c r="C36" s="161">
        <v>1533056</v>
      </c>
      <c r="D36" s="161">
        <v>1056042</v>
      </c>
    </row>
    <row r="37" spans="1:4">
      <c r="A37" s="155" t="s">
        <v>597</v>
      </c>
      <c r="B37" s="156" t="s">
        <v>155</v>
      </c>
      <c r="C37" s="161">
        <v>15000000</v>
      </c>
      <c r="D37" s="161">
        <v>8629610</v>
      </c>
    </row>
    <row r="38" spans="1:4">
      <c r="A38" s="155" t="s">
        <v>598</v>
      </c>
      <c r="B38" s="156" t="s">
        <v>155</v>
      </c>
      <c r="C38" s="157"/>
      <c r="D38" s="157"/>
    </row>
    <row r="39" spans="1:4">
      <c r="A39" s="158" t="s">
        <v>154</v>
      </c>
      <c r="B39" s="159" t="s">
        <v>155</v>
      </c>
      <c r="C39" s="162">
        <f>SUM(C29:C38)</f>
        <v>36429546</v>
      </c>
      <c r="D39" s="162">
        <f>SUM(D29:D38)</f>
        <v>29582142</v>
      </c>
    </row>
    <row r="40" spans="1:4">
      <c r="A40" s="155" t="s">
        <v>600</v>
      </c>
      <c r="B40" s="163" t="s">
        <v>159</v>
      </c>
      <c r="C40" s="157"/>
      <c r="D40" s="157"/>
    </row>
    <row r="41" spans="1:4">
      <c r="A41" s="155" t="s">
        <v>601</v>
      </c>
      <c r="B41" s="163" t="s">
        <v>159</v>
      </c>
      <c r="C41" s="157"/>
      <c r="D41" s="157"/>
    </row>
    <row r="42" spans="1:4">
      <c r="A42" s="155" t="s">
        <v>602</v>
      </c>
      <c r="B42" s="163" t="s">
        <v>159</v>
      </c>
      <c r="C42" s="157"/>
      <c r="D42" s="157">
        <v>285000</v>
      </c>
    </row>
    <row r="43" spans="1:4">
      <c r="A43" s="163" t="s">
        <v>603</v>
      </c>
      <c r="B43" s="163" t="s">
        <v>159</v>
      </c>
      <c r="C43" s="157"/>
      <c r="D43" s="157"/>
    </row>
    <row r="44" spans="1:4">
      <c r="A44" s="163" t="s">
        <v>604</v>
      </c>
      <c r="B44" s="163" t="s">
        <v>159</v>
      </c>
      <c r="C44" s="157"/>
      <c r="D44" s="157"/>
    </row>
    <row r="45" spans="1:4">
      <c r="A45" s="163" t="s">
        <v>605</v>
      </c>
      <c r="B45" s="163" t="s">
        <v>159</v>
      </c>
      <c r="C45" s="157"/>
      <c r="D45" s="157"/>
    </row>
    <row r="46" spans="1:4">
      <c r="A46" s="155" t="s">
        <v>606</v>
      </c>
      <c r="B46" s="163" t="s">
        <v>159</v>
      </c>
      <c r="C46" s="157"/>
      <c r="D46" s="157"/>
    </row>
    <row r="47" spans="1:4">
      <c r="A47" s="155" t="s">
        <v>607</v>
      </c>
      <c r="B47" s="163" t="s">
        <v>159</v>
      </c>
      <c r="C47" s="157"/>
      <c r="D47" s="157"/>
    </row>
    <row r="48" spans="1:4">
      <c r="A48" s="155" t="s">
        <v>608</v>
      </c>
      <c r="B48" s="163" t="s">
        <v>159</v>
      </c>
      <c r="C48" s="157"/>
      <c r="D48" s="157"/>
    </row>
    <row r="49" spans="1:4">
      <c r="A49" s="155" t="s">
        <v>609</v>
      </c>
      <c r="B49" s="163" t="s">
        <v>159</v>
      </c>
      <c r="C49" s="157"/>
      <c r="D49" s="157"/>
    </row>
    <row r="50" spans="1:4">
      <c r="A50" s="158" t="s">
        <v>610</v>
      </c>
      <c r="B50" s="159" t="s">
        <v>159</v>
      </c>
      <c r="C50" s="160">
        <f>SUM(C40:C49)</f>
        <v>0</v>
      </c>
      <c r="D50" s="160">
        <f>SUM(D40:D49)</f>
        <v>285000</v>
      </c>
    </row>
    <row r="51" spans="1:4">
      <c r="A51" s="155" t="s">
        <v>600</v>
      </c>
      <c r="B51" s="163" t="s">
        <v>167</v>
      </c>
      <c r="C51" s="157">
        <v>0</v>
      </c>
      <c r="D51" s="157">
        <v>0</v>
      </c>
    </row>
    <row r="52" spans="1:4">
      <c r="A52" s="155" t="s">
        <v>601</v>
      </c>
      <c r="B52" s="163" t="s">
        <v>167</v>
      </c>
      <c r="C52" s="161">
        <v>3000000</v>
      </c>
      <c r="D52" s="161">
        <v>3563900</v>
      </c>
    </row>
    <row r="53" spans="1:4">
      <c r="A53" s="155" t="s">
        <v>602</v>
      </c>
      <c r="B53" s="163" t="s">
        <v>167</v>
      </c>
      <c r="C53" s="157"/>
      <c r="D53" s="157"/>
    </row>
    <row r="54" spans="1:4">
      <c r="A54" s="163" t="s">
        <v>603</v>
      </c>
      <c r="B54" s="163" t="s">
        <v>167</v>
      </c>
      <c r="C54" s="157"/>
      <c r="D54" s="157"/>
    </row>
    <row r="55" spans="1:4">
      <c r="A55" s="163" t="s">
        <v>604</v>
      </c>
      <c r="B55" s="163" t="s">
        <v>167</v>
      </c>
      <c r="C55" s="157"/>
      <c r="D55" s="157"/>
    </row>
    <row r="56" spans="1:4">
      <c r="A56" s="163" t="s">
        <v>605</v>
      </c>
      <c r="B56" s="163" t="s">
        <v>167</v>
      </c>
      <c r="C56" s="157"/>
      <c r="D56" s="157"/>
    </row>
    <row r="57" spans="1:4">
      <c r="A57" s="155" t="s">
        <v>606</v>
      </c>
      <c r="B57" s="163" t="s">
        <v>167</v>
      </c>
      <c r="C57" s="157">
        <v>0</v>
      </c>
      <c r="D57" s="157">
        <v>0</v>
      </c>
    </row>
    <row r="58" spans="1:4">
      <c r="A58" s="155" t="s">
        <v>611</v>
      </c>
      <c r="B58" s="163" t="s">
        <v>167</v>
      </c>
      <c r="C58" s="157"/>
      <c r="D58" s="157"/>
    </row>
    <row r="59" spans="1:4">
      <c r="A59" s="155" t="s">
        <v>608</v>
      </c>
      <c r="B59" s="163" t="s">
        <v>167</v>
      </c>
      <c r="C59" s="157"/>
      <c r="D59" s="157"/>
    </row>
    <row r="60" spans="1:4">
      <c r="A60" s="155" t="s">
        <v>609</v>
      </c>
      <c r="B60" s="163" t="s">
        <v>167</v>
      </c>
      <c r="C60" s="157"/>
      <c r="D60" s="157"/>
    </row>
    <row r="61" spans="1:4">
      <c r="A61" s="164" t="s">
        <v>612</v>
      </c>
      <c r="B61" s="159" t="s">
        <v>167</v>
      </c>
      <c r="C61" s="162">
        <f>SUM(C51:C60)</f>
        <v>3000000</v>
      </c>
      <c r="D61" s="162">
        <f>SUM(D51:D60)</f>
        <v>3563900</v>
      </c>
    </row>
    <row r="62" spans="1:4">
      <c r="A62" s="155" t="s">
        <v>589</v>
      </c>
      <c r="B62" s="156" t="s">
        <v>202</v>
      </c>
      <c r="C62" s="157"/>
      <c r="D62" s="157"/>
    </row>
    <row r="63" spans="1:4">
      <c r="A63" s="155" t="s">
        <v>590</v>
      </c>
      <c r="B63" s="156" t="s">
        <v>202</v>
      </c>
      <c r="C63" s="157"/>
      <c r="D63" s="157"/>
    </row>
    <row r="64" spans="1:4">
      <c r="A64" s="155" t="s">
        <v>591</v>
      </c>
      <c r="B64" s="156" t="s">
        <v>202</v>
      </c>
      <c r="C64" s="157"/>
      <c r="D64" s="157"/>
    </row>
    <row r="65" spans="1:4">
      <c r="A65" s="155" t="s">
        <v>592</v>
      </c>
      <c r="B65" s="156" t="s">
        <v>202</v>
      </c>
      <c r="C65" s="157"/>
      <c r="D65" s="157"/>
    </row>
    <row r="66" spans="1:4">
      <c r="A66" s="155" t="s">
        <v>593</v>
      </c>
      <c r="B66" s="156" t="s">
        <v>202</v>
      </c>
      <c r="C66" s="157"/>
      <c r="D66" s="157"/>
    </row>
    <row r="67" spans="1:4">
      <c r="A67" s="155" t="s">
        <v>594</v>
      </c>
      <c r="B67" s="156" t="s">
        <v>202</v>
      </c>
      <c r="C67" s="157"/>
      <c r="D67" s="157"/>
    </row>
    <row r="68" spans="1:4">
      <c r="A68" s="155" t="s">
        <v>595</v>
      </c>
      <c r="B68" s="156" t="s">
        <v>202</v>
      </c>
      <c r="C68" s="157"/>
      <c r="D68" s="157"/>
    </row>
    <row r="69" spans="1:4">
      <c r="A69" s="155" t="s">
        <v>596</v>
      </c>
      <c r="B69" s="156" t="s">
        <v>202</v>
      </c>
      <c r="C69" s="157"/>
      <c r="D69" s="157"/>
    </row>
    <row r="70" spans="1:4">
      <c r="A70" s="155" t="s">
        <v>597</v>
      </c>
      <c r="B70" s="156" t="s">
        <v>202</v>
      </c>
      <c r="C70" s="157"/>
      <c r="D70" s="157"/>
    </row>
    <row r="71" spans="1:4">
      <c r="A71" s="155" t="s">
        <v>598</v>
      </c>
      <c r="B71" s="156" t="s">
        <v>202</v>
      </c>
      <c r="C71" s="157"/>
      <c r="D71" s="157"/>
    </row>
    <row r="72" spans="1:4" ht="25.5">
      <c r="A72" s="158" t="s">
        <v>613</v>
      </c>
      <c r="B72" s="159" t="s">
        <v>202</v>
      </c>
      <c r="C72" s="160">
        <f>SUM(C62:C71)</f>
        <v>0</v>
      </c>
      <c r="D72" s="160">
        <f>SUM(D62:D71)</f>
        <v>0</v>
      </c>
    </row>
    <row r="73" spans="1:4">
      <c r="A73" s="155" t="s">
        <v>589</v>
      </c>
      <c r="B73" s="156" t="s">
        <v>204</v>
      </c>
      <c r="C73" s="157"/>
      <c r="D73" s="157"/>
    </row>
    <row r="74" spans="1:4">
      <c r="A74" s="155" t="s">
        <v>590</v>
      </c>
      <c r="B74" s="156" t="s">
        <v>204</v>
      </c>
      <c r="C74" s="157"/>
      <c r="D74" s="157"/>
    </row>
    <row r="75" spans="1:4">
      <c r="A75" s="155" t="s">
        <v>591</v>
      </c>
      <c r="B75" s="156" t="s">
        <v>204</v>
      </c>
      <c r="C75" s="157"/>
      <c r="D75" s="157"/>
    </row>
    <row r="76" spans="1:4">
      <c r="A76" s="155" t="s">
        <v>592</v>
      </c>
      <c r="B76" s="156" t="s">
        <v>204</v>
      </c>
      <c r="C76" s="157"/>
      <c r="D76" s="157"/>
    </row>
    <row r="77" spans="1:4">
      <c r="A77" s="155" t="s">
        <v>593</v>
      </c>
      <c r="B77" s="156" t="s">
        <v>204</v>
      </c>
      <c r="C77" s="157"/>
      <c r="D77" s="157"/>
    </row>
    <row r="78" spans="1:4">
      <c r="A78" s="155" t="s">
        <v>594</v>
      </c>
      <c r="B78" s="156" t="s">
        <v>204</v>
      </c>
      <c r="C78" s="157"/>
      <c r="D78" s="157"/>
    </row>
    <row r="79" spans="1:4">
      <c r="A79" s="155" t="s">
        <v>595</v>
      </c>
      <c r="B79" s="156" t="s">
        <v>204</v>
      </c>
      <c r="C79" s="157"/>
      <c r="D79" s="157"/>
    </row>
    <row r="80" spans="1:4">
      <c r="A80" s="155" t="s">
        <v>596</v>
      </c>
      <c r="B80" s="156" t="s">
        <v>204</v>
      </c>
      <c r="C80" s="157"/>
      <c r="D80" s="157"/>
    </row>
    <row r="81" spans="1:4">
      <c r="A81" s="155" t="s">
        <v>597</v>
      </c>
      <c r="B81" s="156" t="s">
        <v>204</v>
      </c>
      <c r="C81" s="157"/>
      <c r="D81" s="157"/>
    </row>
    <row r="82" spans="1:4">
      <c r="A82" s="155" t="s">
        <v>598</v>
      </c>
      <c r="B82" s="156" t="s">
        <v>204</v>
      </c>
      <c r="C82" s="157"/>
      <c r="D82" s="157"/>
    </row>
    <row r="83" spans="1:4" ht="25.5">
      <c r="A83" s="158" t="s">
        <v>614</v>
      </c>
      <c r="B83" s="159" t="s">
        <v>204</v>
      </c>
      <c r="C83" s="160">
        <f>SUM(C73:C82)</f>
        <v>0</v>
      </c>
      <c r="D83" s="160">
        <f>SUM(D73:D82)</f>
        <v>0</v>
      </c>
    </row>
    <row r="84" spans="1:4">
      <c r="A84" s="155" t="s">
        <v>589</v>
      </c>
      <c r="B84" s="156" t="s">
        <v>206</v>
      </c>
      <c r="C84" s="157"/>
      <c r="D84" s="157"/>
    </row>
    <row r="85" spans="1:4">
      <c r="A85" s="155" t="s">
        <v>590</v>
      </c>
      <c r="B85" s="156" t="s">
        <v>206</v>
      </c>
      <c r="C85" s="157"/>
      <c r="D85" s="157"/>
    </row>
    <row r="86" spans="1:4">
      <c r="A86" s="155" t="s">
        <v>591</v>
      </c>
      <c r="B86" s="156" t="s">
        <v>206</v>
      </c>
      <c r="C86" s="157"/>
      <c r="D86" s="157"/>
    </row>
    <row r="87" spans="1:4">
      <c r="A87" s="155" t="s">
        <v>592</v>
      </c>
      <c r="B87" s="156" t="s">
        <v>206</v>
      </c>
      <c r="C87" s="157"/>
      <c r="D87" s="157"/>
    </row>
    <row r="88" spans="1:4">
      <c r="A88" s="155" t="s">
        <v>593</v>
      </c>
      <c r="B88" s="156" t="s">
        <v>206</v>
      </c>
      <c r="C88" s="157"/>
      <c r="D88" s="157"/>
    </row>
    <row r="89" spans="1:4">
      <c r="A89" s="155" t="s">
        <v>594</v>
      </c>
      <c r="B89" s="156" t="s">
        <v>206</v>
      </c>
      <c r="C89" s="157"/>
      <c r="D89" s="157"/>
    </row>
    <row r="90" spans="1:4">
      <c r="A90" s="155" t="s">
        <v>595</v>
      </c>
      <c r="B90" s="156" t="s">
        <v>206</v>
      </c>
      <c r="C90" s="157">
        <v>0</v>
      </c>
      <c r="D90" s="157">
        <v>0</v>
      </c>
    </row>
    <row r="91" spans="1:4">
      <c r="A91" s="155" t="s">
        <v>596</v>
      </c>
      <c r="B91" s="156" t="s">
        <v>206</v>
      </c>
      <c r="C91" s="157"/>
      <c r="D91" s="157"/>
    </row>
    <row r="92" spans="1:4">
      <c r="A92" s="155" t="s">
        <v>597</v>
      </c>
      <c r="B92" s="156" t="s">
        <v>206</v>
      </c>
      <c r="C92" s="157"/>
      <c r="D92" s="157"/>
    </row>
    <row r="93" spans="1:4">
      <c r="A93" s="155" t="s">
        <v>598</v>
      </c>
      <c r="B93" s="156" t="s">
        <v>206</v>
      </c>
      <c r="C93" s="157"/>
      <c r="D93" s="157"/>
    </row>
    <row r="94" spans="1:4">
      <c r="A94" s="158" t="s">
        <v>615</v>
      </c>
      <c r="B94" s="159" t="s">
        <v>206</v>
      </c>
      <c r="C94" s="160">
        <f>SUM(C84:C93)</f>
        <v>0</v>
      </c>
      <c r="D94" s="160">
        <f>SUM(D84:D93)</f>
        <v>0</v>
      </c>
    </row>
    <row r="95" spans="1:4">
      <c r="A95" s="155" t="s">
        <v>600</v>
      </c>
      <c r="B95" s="163" t="s">
        <v>210</v>
      </c>
      <c r="C95" s="157"/>
      <c r="D95" s="157"/>
    </row>
    <row r="96" spans="1:4">
      <c r="A96" s="155" t="s">
        <v>601</v>
      </c>
      <c r="B96" s="156" t="s">
        <v>210</v>
      </c>
      <c r="C96" s="157"/>
      <c r="D96" s="157"/>
    </row>
    <row r="97" spans="1:4">
      <c r="A97" s="155" t="s">
        <v>602</v>
      </c>
      <c r="B97" s="163" t="s">
        <v>210</v>
      </c>
      <c r="C97" s="157"/>
      <c r="D97" s="157"/>
    </row>
    <row r="98" spans="1:4">
      <c r="A98" s="163" t="s">
        <v>603</v>
      </c>
      <c r="B98" s="156" t="s">
        <v>210</v>
      </c>
      <c r="C98" s="157"/>
      <c r="D98" s="157"/>
    </row>
    <row r="99" spans="1:4">
      <c r="A99" s="163" t="s">
        <v>604</v>
      </c>
      <c r="B99" s="163" t="s">
        <v>210</v>
      </c>
      <c r="C99" s="157"/>
      <c r="D99" s="157"/>
    </row>
    <row r="100" spans="1:4">
      <c r="A100" s="163" t="s">
        <v>605</v>
      </c>
      <c r="B100" s="156" t="s">
        <v>210</v>
      </c>
      <c r="C100" s="157"/>
      <c r="D100" s="157"/>
    </row>
    <row r="101" spans="1:4">
      <c r="A101" s="155" t="s">
        <v>606</v>
      </c>
      <c r="B101" s="163" t="s">
        <v>210</v>
      </c>
      <c r="C101" s="157"/>
      <c r="D101" s="157"/>
    </row>
    <row r="102" spans="1:4">
      <c r="A102" s="155" t="s">
        <v>611</v>
      </c>
      <c r="B102" s="156" t="s">
        <v>210</v>
      </c>
      <c r="C102" s="157"/>
      <c r="D102" s="157"/>
    </row>
    <row r="103" spans="1:4">
      <c r="A103" s="155" t="s">
        <v>608</v>
      </c>
      <c r="B103" s="163" t="s">
        <v>210</v>
      </c>
      <c r="C103" s="157"/>
      <c r="D103" s="157"/>
    </row>
    <row r="104" spans="1:4">
      <c r="A104" s="155" t="s">
        <v>609</v>
      </c>
      <c r="B104" s="156" t="s">
        <v>210</v>
      </c>
      <c r="C104" s="157"/>
      <c r="D104" s="157"/>
    </row>
    <row r="105" spans="1:4" ht="25.5">
      <c r="A105" s="158" t="s">
        <v>616</v>
      </c>
      <c r="B105" s="159" t="s">
        <v>210</v>
      </c>
      <c r="C105" s="160">
        <f>SUM(C95:C104)</f>
        <v>0</v>
      </c>
      <c r="D105" s="160">
        <f>SUM(D95:D104)</f>
        <v>0</v>
      </c>
    </row>
    <row r="106" spans="1:4">
      <c r="A106" s="155" t="s">
        <v>600</v>
      </c>
      <c r="B106" s="163" t="s">
        <v>214</v>
      </c>
      <c r="C106" s="157">
        <v>0</v>
      </c>
      <c r="D106" s="157">
        <v>0</v>
      </c>
    </row>
    <row r="107" spans="1:4">
      <c r="A107" s="155" t="s">
        <v>601</v>
      </c>
      <c r="B107" s="163" t="s">
        <v>214</v>
      </c>
      <c r="C107" s="157"/>
      <c r="D107" s="157"/>
    </row>
    <row r="108" spans="1:4">
      <c r="A108" s="155" t="s">
        <v>602</v>
      </c>
      <c r="B108" s="163" t="s">
        <v>214</v>
      </c>
      <c r="C108" s="157"/>
      <c r="D108" s="157"/>
    </row>
    <row r="109" spans="1:4">
      <c r="A109" s="163" t="s">
        <v>603</v>
      </c>
      <c r="B109" s="163" t="s">
        <v>214</v>
      </c>
      <c r="C109" s="157"/>
      <c r="D109" s="157"/>
    </row>
    <row r="110" spans="1:4">
      <c r="A110" s="163" t="s">
        <v>604</v>
      </c>
      <c r="B110" s="163" t="s">
        <v>214</v>
      </c>
      <c r="C110" s="157"/>
      <c r="D110" s="157"/>
    </row>
    <row r="111" spans="1:4">
      <c r="A111" s="163" t="s">
        <v>605</v>
      </c>
      <c r="B111" s="163" t="s">
        <v>214</v>
      </c>
      <c r="C111" s="157"/>
      <c r="D111" s="157"/>
    </row>
    <row r="112" spans="1:4">
      <c r="A112" s="155" t="s">
        <v>606</v>
      </c>
      <c r="B112" s="163" t="s">
        <v>214</v>
      </c>
      <c r="C112" s="157"/>
      <c r="D112" s="157"/>
    </row>
    <row r="113" spans="1:4">
      <c r="A113" s="155" t="s">
        <v>611</v>
      </c>
      <c r="B113" s="163" t="s">
        <v>214</v>
      </c>
      <c r="C113" s="157"/>
      <c r="D113" s="157"/>
    </row>
    <row r="114" spans="1:4">
      <c r="A114" s="155" t="s">
        <v>608</v>
      </c>
      <c r="B114" s="163" t="s">
        <v>214</v>
      </c>
      <c r="C114" s="157"/>
      <c r="D114" s="157"/>
    </row>
    <row r="115" spans="1:4">
      <c r="A115" s="155" t="s">
        <v>609</v>
      </c>
      <c r="B115" s="163" t="s">
        <v>214</v>
      </c>
      <c r="C115" s="157"/>
      <c r="D115" s="157"/>
    </row>
    <row r="116" spans="1:4">
      <c r="A116" s="164" t="s">
        <v>617</v>
      </c>
      <c r="B116" s="159" t="s">
        <v>214</v>
      </c>
      <c r="C116" s="160">
        <f>SUM(C106:C115)</f>
        <v>0</v>
      </c>
      <c r="D116" s="160">
        <f>SUM(D106:D115)</f>
        <v>0</v>
      </c>
    </row>
    <row r="118" spans="1:4">
      <c r="A118" s="274" t="s">
        <v>812</v>
      </c>
    </row>
  </sheetData>
  <sheetProtection selectLockedCells="1" selectUnlockedCells="1"/>
  <mergeCells count="2">
    <mergeCell ref="A2:C2"/>
    <mergeCell ref="A3:C3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view="pageLayout" topLeftCell="A100" zoomScaleNormal="100" zoomScaleSheetLayoutView="100" workbookViewId="0">
      <selection activeCell="A119" sqref="A119"/>
    </sheetView>
  </sheetViews>
  <sheetFormatPr defaultColWidth="11.5703125" defaultRowHeight="15"/>
  <cols>
    <col min="1" max="1" width="83.5703125" customWidth="1"/>
    <col min="2" max="2" width="13.42578125" bestFit="1" customWidth="1"/>
    <col min="3" max="3" width="17.42578125" customWidth="1"/>
    <col min="4" max="4" width="17.28515625" customWidth="1"/>
  </cols>
  <sheetData>
    <row r="1" spans="1:4" ht="32.25" customHeight="1">
      <c r="A1" s="165"/>
      <c r="B1" s="165"/>
      <c r="C1" s="166" t="s">
        <v>804</v>
      </c>
    </row>
    <row r="2" spans="1:4" ht="33.6" customHeight="1">
      <c r="A2" s="334" t="s">
        <v>756</v>
      </c>
      <c r="B2" s="334"/>
      <c r="C2" s="334"/>
    </row>
    <row r="3" spans="1:4" ht="16.149999999999999" customHeight="1">
      <c r="A3" s="335" t="s">
        <v>618</v>
      </c>
      <c r="B3" s="335"/>
      <c r="C3" s="335"/>
    </row>
    <row r="4" spans="1:4" ht="33.6" customHeight="1">
      <c r="A4" s="167"/>
      <c r="B4" s="168"/>
      <c r="C4" s="168"/>
    </row>
    <row r="5" spans="1:4" ht="16.5">
      <c r="A5" s="165" t="s">
        <v>530</v>
      </c>
      <c r="B5" s="165"/>
      <c r="C5" s="165"/>
    </row>
    <row r="6" spans="1:4" ht="16.5">
      <c r="A6" s="169" t="s">
        <v>510</v>
      </c>
      <c r="B6" s="170" t="s">
        <v>27</v>
      </c>
      <c r="C6" s="171" t="s">
        <v>554</v>
      </c>
      <c r="D6" s="171" t="s">
        <v>782</v>
      </c>
    </row>
    <row r="7" spans="1:4" ht="16.5">
      <c r="A7" s="172" t="s">
        <v>619</v>
      </c>
      <c r="B7" s="173" t="s">
        <v>304</v>
      </c>
      <c r="C7" s="174"/>
      <c r="D7" s="174"/>
    </row>
    <row r="8" spans="1:4" ht="16.5">
      <c r="A8" s="172" t="s">
        <v>620</v>
      </c>
      <c r="B8" s="173" t="s">
        <v>304</v>
      </c>
      <c r="C8" s="174"/>
      <c r="D8" s="174"/>
    </row>
    <row r="9" spans="1:4" ht="33">
      <c r="A9" s="172" t="s">
        <v>621</v>
      </c>
      <c r="B9" s="173" t="s">
        <v>304</v>
      </c>
      <c r="C9" s="174"/>
      <c r="D9" s="174"/>
    </row>
    <row r="10" spans="1:4" ht="16.5">
      <c r="A10" s="172" t="s">
        <v>622</v>
      </c>
      <c r="B10" s="173" t="s">
        <v>304</v>
      </c>
      <c r="C10" s="174"/>
      <c r="D10" s="174"/>
    </row>
    <row r="11" spans="1:4" ht="16.5">
      <c r="A11" s="172" t="s">
        <v>623</v>
      </c>
      <c r="B11" s="173" t="s">
        <v>304</v>
      </c>
      <c r="C11" s="174"/>
      <c r="D11" s="174"/>
    </row>
    <row r="12" spans="1:4" ht="16.5">
      <c r="A12" s="172" t="s">
        <v>624</v>
      </c>
      <c r="B12" s="173" t="s">
        <v>304</v>
      </c>
      <c r="C12" s="174"/>
      <c r="D12" s="174"/>
    </row>
    <row r="13" spans="1:4" ht="16.5">
      <c r="A13" s="172" t="s">
        <v>625</v>
      </c>
      <c r="B13" s="173" t="s">
        <v>304</v>
      </c>
      <c r="C13" s="175"/>
      <c r="D13" s="175"/>
    </row>
    <row r="14" spans="1:4" ht="16.5">
      <c r="A14" s="172" t="s">
        <v>626</v>
      </c>
      <c r="B14" s="173" t="s">
        <v>304</v>
      </c>
      <c r="C14" s="174"/>
      <c r="D14" s="174"/>
    </row>
    <row r="15" spans="1:4" ht="16.5">
      <c r="A15" s="172" t="s">
        <v>627</v>
      </c>
      <c r="B15" s="173" t="s">
        <v>304</v>
      </c>
      <c r="C15" s="174">
        <v>0</v>
      </c>
      <c r="D15" s="174">
        <v>0</v>
      </c>
    </row>
    <row r="16" spans="1:4" ht="16.5">
      <c r="A16" s="172" t="s">
        <v>628</v>
      </c>
      <c r="B16" s="173" t="s">
        <v>304</v>
      </c>
      <c r="C16" s="174"/>
      <c r="D16" s="174"/>
    </row>
    <row r="17" spans="1:4" ht="33">
      <c r="A17" s="176" t="s">
        <v>303</v>
      </c>
      <c r="B17" s="177" t="s">
        <v>304</v>
      </c>
      <c r="C17" s="178">
        <f>SUM(C7:C16)</f>
        <v>0</v>
      </c>
      <c r="D17" s="178">
        <f>SUM(D7:D16)</f>
        <v>0</v>
      </c>
    </row>
    <row r="18" spans="1:4" ht="16.5">
      <c r="A18" s="172" t="s">
        <v>619</v>
      </c>
      <c r="B18" s="173" t="s">
        <v>306</v>
      </c>
      <c r="C18" s="174"/>
      <c r="D18" s="174"/>
    </row>
    <row r="19" spans="1:4" ht="16.5">
      <c r="A19" s="172" t="s">
        <v>620</v>
      </c>
      <c r="B19" s="173" t="s">
        <v>306</v>
      </c>
      <c r="C19" s="174"/>
      <c r="D19" s="174"/>
    </row>
    <row r="20" spans="1:4" ht="33">
      <c r="A20" s="172" t="s">
        <v>621</v>
      </c>
      <c r="B20" s="173" t="s">
        <v>306</v>
      </c>
      <c r="C20" s="174"/>
      <c r="D20" s="174"/>
    </row>
    <row r="21" spans="1:4" ht="16.5">
      <c r="A21" s="172" t="s">
        <v>622</v>
      </c>
      <c r="B21" s="173" t="s">
        <v>306</v>
      </c>
      <c r="C21" s="174"/>
      <c r="D21" s="174"/>
    </row>
    <row r="22" spans="1:4" ht="16.5">
      <c r="A22" s="172" t="s">
        <v>623</v>
      </c>
      <c r="B22" s="173" t="s">
        <v>306</v>
      </c>
      <c r="C22" s="174"/>
      <c r="D22" s="174"/>
    </row>
    <row r="23" spans="1:4" ht="16.5">
      <c r="A23" s="172" t="s">
        <v>624</v>
      </c>
      <c r="B23" s="173" t="s">
        <v>306</v>
      </c>
      <c r="C23" s="174"/>
      <c r="D23" s="174"/>
    </row>
    <row r="24" spans="1:4" ht="16.5">
      <c r="A24" s="172" t="s">
        <v>625</v>
      </c>
      <c r="B24" s="173" t="s">
        <v>306</v>
      </c>
      <c r="C24" s="174"/>
      <c r="D24" s="174"/>
    </row>
    <row r="25" spans="1:4" ht="16.5">
      <c r="A25" s="172" t="s">
        <v>626</v>
      </c>
      <c r="B25" s="173" t="s">
        <v>306</v>
      </c>
      <c r="C25" s="174"/>
      <c r="D25" s="174"/>
    </row>
    <row r="26" spans="1:4" ht="16.5">
      <c r="A26" s="172" t="s">
        <v>627</v>
      </c>
      <c r="B26" s="173" t="s">
        <v>306</v>
      </c>
      <c r="C26" s="174"/>
      <c r="D26" s="174"/>
    </row>
    <row r="27" spans="1:4" ht="16.5">
      <c r="A27" s="172" t="s">
        <v>628</v>
      </c>
      <c r="B27" s="173" t="s">
        <v>306</v>
      </c>
      <c r="C27" s="174"/>
      <c r="D27" s="174"/>
    </row>
    <row r="28" spans="1:4" ht="33">
      <c r="A28" s="176" t="s">
        <v>629</v>
      </c>
      <c r="B28" s="177" t="s">
        <v>306</v>
      </c>
      <c r="C28" s="178">
        <f>SUM(C18:C27)</f>
        <v>0</v>
      </c>
      <c r="D28" s="178">
        <f>SUM(D18:D27)</f>
        <v>0</v>
      </c>
    </row>
    <row r="29" spans="1:4" ht="16.5">
      <c r="A29" s="172" t="s">
        <v>619</v>
      </c>
      <c r="B29" s="173" t="s">
        <v>308</v>
      </c>
      <c r="C29" s="174"/>
      <c r="D29" s="174"/>
    </row>
    <row r="30" spans="1:4" ht="16.5">
      <c r="A30" s="172" t="s">
        <v>620</v>
      </c>
      <c r="B30" s="173" t="s">
        <v>308</v>
      </c>
      <c r="C30" s="174"/>
      <c r="D30" s="179">
        <v>108000</v>
      </c>
    </row>
    <row r="31" spans="1:4" ht="33">
      <c r="A31" s="172" t="s">
        <v>621</v>
      </c>
      <c r="B31" s="173" t="s">
        <v>308</v>
      </c>
      <c r="C31" s="174">
        <v>0</v>
      </c>
      <c r="D31" s="174">
        <v>0</v>
      </c>
    </row>
    <row r="32" spans="1:4" ht="16.5">
      <c r="A32" s="172" t="s">
        <v>622</v>
      </c>
      <c r="B32" s="173" t="s">
        <v>308</v>
      </c>
      <c r="C32" s="174">
        <v>0</v>
      </c>
      <c r="D32" s="174">
        <v>0</v>
      </c>
    </row>
    <row r="33" spans="1:4" ht="16.5">
      <c r="A33" s="172" t="s">
        <v>623</v>
      </c>
      <c r="B33" s="173" t="s">
        <v>308</v>
      </c>
      <c r="C33" s="179">
        <v>15794400</v>
      </c>
      <c r="D33" s="179">
        <v>15794400</v>
      </c>
    </row>
    <row r="34" spans="1:4" ht="16.5">
      <c r="A34" s="172" t="s">
        <v>624</v>
      </c>
      <c r="B34" s="173" t="s">
        <v>308</v>
      </c>
      <c r="C34" s="174">
        <v>0</v>
      </c>
      <c r="D34" s="174">
        <v>4124231</v>
      </c>
    </row>
    <row r="35" spans="1:4" ht="16.5">
      <c r="A35" s="172" t="s">
        <v>625</v>
      </c>
      <c r="B35" s="173" t="s">
        <v>308</v>
      </c>
      <c r="C35" s="175"/>
      <c r="D35" s="175"/>
    </row>
    <row r="36" spans="1:4" ht="16.5">
      <c r="A36" s="172" t="s">
        <v>626</v>
      </c>
      <c r="B36" s="173" t="s">
        <v>308</v>
      </c>
      <c r="C36" s="179">
        <v>767896</v>
      </c>
      <c r="D36" s="179">
        <v>767896</v>
      </c>
    </row>
    <row r="37" spans="1:4" ht="16.5">
      <c r="A37" s="172" t="s">
        <v>627</v>
      </c>
      <c r="B37" s="173" t="s">
        <v>308</v>
      </c>
      <c r="C37" s="174"/>
      <c r="D37" s="174"/>
    </row>
    <row r="38" spans="1:4" ht="16.5">
      <c r="A38" s="172" t="s">
        <v>628</v>
      </c>
      <c r="B38" s="173" t="s">
        <v>308</v>
      </c>
      <c r="C38" s="174"/>
      <c r="D38" s="174"/>
    </row>
    <row r="39" spans="1:4" ht="16.5">
      <c r="A39" s="176" t="s">
        <v>630</v>
      </c>
      <c r="B39" s="177" t="s">
        <v>308</v>
      </c>
      <c r="C39" s="180">
        <f>SUM(C29:C38)</f>
        <v>16562296</v>
      </c>
      <c r="D39" s="180">
        <f>SUM(D29:D38)</f>
        <v>20794527</v>
      </c>
    </row>
    <row r="40" spans="1:4" ht="16.5">
      <c r="A40" s="172" t="s">
        <v>619</v>
      </c>
      <c r="B40" s="173" t="s">
        <v>388</v>
      </c>
      <c r="C40" s="174"/>
      <c r="D40" s="174"/>
    </row>
    <row r="41" spans="1:4" ht="16.5">
      <c r="A41" s="172" t="s">
        <v>620</v>
      </c>
      <c r="B41" s="173" t="s">
        <v>388</v>
      </c>
      <c r="C41" s="174"/>
      <c r="D41" s="174"/>
    </row>
    <row r="42" spans="1:4" ht="33">
      <c r="A42" s="172" t="s">
        <v>621</v>
      </c>
      <c r="B42" s="173" t="s">
        <v>388</v>
      </c>
      <c r="C42" s="174"/>
      <c r="D42" s="174"/>
    </row>
    <row r="43" spans="1:4" ht="16.5">
      <c r="A43" s="172" t="s">
        <v>622</v>
      </c>
      <c r="B43" s="173" t="s">
        <v>388</v>
      </c>
      <c r="C43" s="174"/>
      <c r="D43" s="174"/>
    </row>
    <row r="44" spans="1:4" ht="16.5">
      <c r="A44" s="172" t="s">
        <v>623</v>
      </c>
      <c r="B44" s="173" t="s">
        <v>388</v>
      </c>
      <c r="C44" s="174"/>
      <c r="D44" s="174"/>
    </row>
    <row r="45" spans="1:4" ht="16.5">
      <c r="A45" s="172" t="s">
        <v>624</v>
      </c>
      <c r="B45" s="173" t="s">
        <v>388</v>
      </c>
      <c r="C45" s="174"/>
      <c r="D45" s="174"/>
    </row>
    <row r="46" spans="1:4" ht="16.5">
      <c r="A46" s="172" t="s">
        <v>625</v>
      </c>
      <c r="B46" s="173" t="s">
        <v>388</v>
      </c>
      <c r="C46" s="174"/>
      <c r="D46" s="174"/>
    </row>
    <row r="47" spans="1:4" ht="16.5">
      <c r="A47" s="172" t="s">
        <v>626</v>
      </c>
      <c r="B47" s="173" t="s">
        <v>388</v>
      </c>
      <c r="C47" s="174"/>
      <c r="D47" s="174"/>
    </row>
    <row r="48" spans="1:4" ht="16.5">
      <c r="A48" s="172" t="s">
        <v>627</v>
      </c>
      <c r="B48" s="173" t="s">
        <v>388</v>
      </c>
      <c r="C48" s="174"/>
      <c r="D48" s="174"/>
    </row>
    <row r="49" spans="1:4" ht="16.5">
      <c r="A49" s="172" t="s">
        <v>628</v>
      </c>
      <c r="B49" s="173" t="s">
        <v>388</v>
      </c>
      <c r="C49" s="174"/>
      <c r="D49" s="174"/>
    </row>
    <row r="50" spans="1:4" ht="33">
      <c r="A50" s="176" t="s">
        <v>631</v>
      </c>
      <c r="B50" s="177" t="s">
        <v>388</v>
      </c>
      <c r="C50" s="178">
        <f>SUM(C40:C49)</f>
        <v>0</v>
      </c>
      <c r="D50" s="178">
        <f>SUM(D40:D49)</f>
        <v>0</v>
      </c>
    </row>
    <row r="51" spans="1:4" ht="16.5">
      <c r="A51" s="172" t="s">
        <v>632</v>
      </c>
      <c r="B51" s="173" t="s">
        <v>390</v>
      </c>
      <c r="C51" s="174"/>
      <c r="D51" s="174"/>
    </row>
    <row r="52" spans="1:4" ht="16.5">
      <c r="A52" s="172" t="s">
        <v>620</v>
      </c>
      <c r="B52" s="173" t="s">
        <v>390</v>
      </c>
      <c r="C52" s="174"/>
      <c r="D52" s="174"/>
    </row>
    <row r="53" spans="1:4" ht="33">
      <c r="A53" s="172" t="s">
        <v>621</v>
      </c>
      <c r="B53" s="173" t="s">
        <v>390</v>
      </c>
      <c r="C53" s="174"/>
      <c r="D53" s="174"/>
    </row>
    <row r="54" spans="1:4" ht="16.5">
      <c r="A54" s="172" t="s">
        <v>622</v>
      </c>
      <c r="B54" s="173" t="s">
        <v>390</v>
      </c>
      <c r="C54" s="174"/>
      <c r="D54" s="174"/>
    </row>
    <row r="55" spans="1:4" ht="16.5">
      <c r="A55" s="172" t="s">
        <v>623</v>
      </c>
      <c r="B55" s="173" t="s">
        <v>390</v>
      </c>
      <c r="C55" s="174"/>
      <c r="D55" s="174"/>
    </row>
    <row r="56" spans="1:4" ht="16.5">
      <c r="A56" s="172" t="s">
        <v>624</v>
      </c>
      <c r="B56" s="173" t="s">
        <v>390</v>
      </c>
      <c r="C56" s="174"/>
      <c r="D56" s="174"/>
    </row>
    <row r="57" spans="1:4" ht="16.5">
      <c r="A57" s="172" t="s">
        <v>625</v>
      </c>
      <c r="B57" s="173" t="s">
        <v>390</v>
      </c>
      <c r="C57" s="174"/>
      <c r="D57" s="174"/>
    </row>
    <row r="58" spans="1:4" ht="16.5">
      <c r="A58" s="172" t="s">
        <v>626</v>
      </c>
      <c r="B58" s="173" t="s">
        <v>390</v>
      </c>
      <c r="C58" s="174"/>
      <c r="D58" s="174"/>
    </row>
    <row r="59" spans="1:4" ht="16.5">
      <c r="A59" s="172" t="s">
        <v>627</v>
      </c>
      <c r="B59" s="173" t="s">
        <v>390</v>
      </c>
      <c r="C59" s="174"/>
      <c r="D59" s="174"/>
    </row>
    <row r="60" spans="1:4" ht="16.5">
      <c r="A60" s="172" t="s">
        <v>628</v>
      </c>
      <c r="B60" s="173" t="s">
        <v>390</v>
      </c>
      <c r="C60" s="174"/>
      <c r="D60" s="174"/>
    </row>
    <row r="61" spans="1:4" ht="33">
      <c r="A61" s="176" t="s">
        <v>633</v>
      </c>
      <c r="B61" s="177" t="s">
        <v>390</v>
      </c>
      <c r="C61" s="178">
        <f>SUM(C51:C60)</f>
        <v>0</v>
      </c>
      <c r="D61" s="178">
        <f>SUM(D51:D60)</f>
        <v>0</v>
      </c>
    </row>
    <row r="62" spans="1:4" ht="16.5">
      <c r="A62" s="172" t="s">
        <v>619</v>
      </c>
      <c r="B62" s="173" t="s">
        <v>392</v>
      </c>
      <c r="C62" s="174"/>
      <c r="D62" s="174"/>
    </row>
    <row r="63" spans="1:4" ht="16.5">
      <c r="A63" s="172" t="s">
        <v>620</v>
      </c>
      <c r="B63" s="173" t="s">
        <v>392</v>
      </c>
      <c r="C63" s="174"/>
      <c r="D63" s="174"/>
    </row>
    <row r="64" spans="1:4" ht="33">
      <c r="A64" s="172" t="s">
        <v>621</v>
      </c>
      <c r="B64" s="173" t="s">
        <v>392</v>
      </c>
      <c r="C64" s="179"/>
      <c r="D64" s="179"/>
    </row>
    <row r="65" spans="1:4" ht="16.5">
      <c r="A65" s="172" t="s">
        <v>622</v>
      </c>
      <c r="B65" s="173" t="s">
        <v>392</v>
      </c>
      <c r="C65" s="179">
        <v>3000000</v>
      </c>
      <c r="D65" s="179">
        <v>300000</v>
      </c>
    </row>
    <row r="66" spans="1:4" ht="16.5">
      <c r="A66" s="172" t="s">
        <v>623</v>
      </c>
      <c r="B66" s="173" t="s">
        <v>392</v>
      </c>
      <c r="C66" s="174"/>
      <c r="D66" s="174"/>
    </row>
    <row r="67" spans="1:4" ht="16.5">
      <c r="A67" s="172" t="s">
        <v>624</v>
      </c>
      <c r="B67" s="173" t="s">
        <v>392</v>
      </c>
      <c r="C67" s="174"/>
      <c r="D67" s="174"/>
    </row>
    <row r="68" spans="1:4" ht="16.5">
      <c r="A68" s="172" t="s">
        <v>625</v>
      </c>
      <c r="B68" s="173" t="s">
        <v>392</v>
      </c>
      <c r="C68" s="174"/>
      <c r="D68" s="174"/>
    </row>
    <row r="69" spans="1:4" ht="16.5">
      <c r="A69" s="172" t="s">
        <v>626</v>
      </c>
      <c r="B69" s="173" t="s">
        <v>392</v>
      </c>
      <c r="C69" s="174"/>
      <c r="D69" s="174"/>
    </row>
    <row r="70" spans="1:4" ht="16.5">
      <c r="A70" s="172" t="s">
        <v>627</v>
      </c>
      <c r="B70" s="173" t="s">
        <v>392</v>
      </c>
      <c r="C70" s="174"/>
      <c r="D70" s="174"/>
    </row>
    <row r="71" spans="1:4" ht="16.5">
      <c r="A71" s="172" t="s">
        <v>628</v>
      </c>
      <c r="B71" s="173" t="s">
        <v>392</v>
      </c>
      <c r="C71" s="174"/>
      <c r="D71" s="174"/>
    </row>
    <row r="72" spans="1:4" ht="16.5">
      <c r="A72" s="176" t="s">
        <v>391</v>
      </c>
      <c r="B72" s="177" t="s">
        <v>392</v>
      </c>
      <c r="C72" s="180">
        <f>SUM(C62:C71)</f>
        <v>3000000</v>
      </c>
      <c r="D72" s="180">
        <f>SUM(D62:D71)</f>
        <v>300000</v>
      </c>
    </row>
    <row r="73" spans="1:4" ht="16.5">
      <c r="A73" s="172" t="s">
        <v>634</v>
      </c>
      <c r="B73" s="181" t="s">
        <v>374</v>
      </c>
      <c r="C73" s="174"/>
      <c r="D73" s="174"/>
    </row>
    <row r="74" spans="1:4" ht="16.5">
      <c r="A74" s="172" t="s">
        <v>635</v>
      </c>
      <c r="B74" s="181" t="s">
        <v>374</v>
      </c>
      <c r="C74" s="174"/>
      <c r="D74" s="174"/>
    </row>
    <row r="75" spans="1:4" ht="16.5">
      <c r="A75" s="172" t="s">
        <v>636</v>
      </c>
      <c r="B75" s="181" t="s">
        <v>374</v>
      </c>
      <c r="C75" s="174"/>
      <c r="D75" s="174"/>
    </row>
    <row r="76" spans="1:4" ht="16.5">
      <c r="A76" s="182" t="s">
        <v>637</v>
      </c>
      <c r="B76" s="181" t="s">
        <v>374</v>
      </c>
      <c r="C76" s="174"/>
      <c r="D76" s="174"/>
    </row>
    <row r="77" spans="1:4" ht="16.5">
      <c r="A77" s="182" t="s">
        <v>638</v>
      </c>
      <c r="B77" s="181" t="s">
        <v>374</v>
      </c>
      <c r="C77" s="174"/>
      <c r="D77" s="174"/>
    </row>
    <row r="78" spans="1:4" ht="16.5">
      <c r="A78" s="182" t="s">
        <v>639</v>
      </c>
      <c r="B78" s="181" t="s">
        <v>374</v>
      </c>
      <c r="C78" s="174"/>
      <c r="D78" s="174"/>
    </row>
    <row r="79" spans="1:4" ht="16.5">
      <c r="A79" s="172" t="s">
        <v>640</v>
      </c>
      <c r="B79" s="181" t="s">
        <v>374</v>
      </c>
      <c r="C79" s="174"/>
      <c r="D79" s="174"/>
    </row>
    <row r="80" spans="1:4" ht="16.5">
      <c r="A80" s="172" t="s">
        <v>641</v>
      </c>
      <c r="B80" s="181" t="s">
        <v>374</v>
      </c>
      <c r="C80" s="174"/>
      <c r="D80" s="174"/>
    </row>
    <row r="81" spans="1:4" ht="16.5">
      <c r="A81" s="172" t="s">
        <v>642</v>
      </c>
      <c r="B81" s="181" t="s">
        <v>374</v>
      </c>
      <c r="C81" s="174"/>
      <c r="D81" s="174"/>
    </row>
    <row r="82" spans="1:4" ht="16.5">
      <c r="A82" s="172" t="s">
        <v>643</v>
      </c>
      <c r="B82" s="181" t="s">
        <v>374</v>
      </c>
      <c r="C82" s="174"/>
      <c r="D82" s="174"/>
    </row>
    <row r="83" spans="1:4" ht="33">
      <c r="A83" s="176" t="s">
        <v>644</v>
      </c>
      <c r="B83" s="177" t="s">
        <v>374</v>
      </c>
      <c r="C83" s="178">
        <f>SUM(C73:C82)</f>
        <v>0</v>
      </c>
      <c r="D83" s="178">
        <f>SUM(D73:D82)</f>
        <v>0</v>
      </c>
    </row>
    <row r="84" spans="1:4" ht="16.5">
      <c r="A84" s="172" t="s">
        <v>634</v>
      </c>
      <c r="B84" s="181" t="s">
        <v>378</v>
      </c>
      <c r="C84" s="174"/>
      <c r="D84" s="174"/>
    </row>
    <row r="85" spans="1:4" ht="16.5">
      <c r="A85" s="172" t="s">
        <v>635</v>
      </c>
      <c r="B85" s="181" t="s">
        <v>378</v>
      </c>
      <c r="C85" s="174"/>
      <c r="D85" s="174"/>
    </row>
    <row r="86" spans="1:4" ht="16.5">
      <c r="A86" s="172" t="s">
        <v>636</v>
      </c>
      <c r="B86" s="181" t="s">
        <v>378</v>
      </c>
      <c r="C86" s="179">
        <v>105000</v>
      </c>
      <c r="D86" s="179">
        <v>390000</v>
      </c>
    </row>
    <row r="87" spans="1:4" ht="16.5">
      <c r="A87" s="182" t="s">
        <v>637</v>
      </c>
      <c r="B87" s="181" t="s">
        <v>378</v>
      </c>
      <c r="C87" s="174"/>
      <c r="D87" s="174"/>
    </row>
    <row r="88" spans="1:4" ht="16.5">
      <c r="A88" s="182" t="s">
        <v>638</v>
      </c>
      <c r="B88" s="181" t="s">
        <v>378</v>
      </c>
      <c r="C88" s="174"/>
      <c r="D88" s="174"/>
    </row>
    <row r="89" spans="1:4" ht="16.5">
      <c r="A89" s="182" t="s">
        <v>639</v>
      </c>
      <c r="B89" s="181" t="s">
        <v>378</v>
      </c>
      <c r="C89" s="174"/>
      <c r="D89" s="174"/>
    </row>
    <row r="90" spans="1:4" ht="16.5">
      <c r="A90" s="172" t="s">
        <v>640</v>
      </c>
      <c r="B90" s="181" t="s">
        <v>378</v>
      </c>
      <c r="C90" s="174"/>
      <c r="D90" s="174"/>
    </row>
    <row r="91" spans="1:4" ht="16.5">
      <c r="A91" s="172" t="s">
        <v>645</v>
      </c>
      <c r="B91" s="181" t="s">
        <v>378</v>
      </c>
      <c r="C91" s="174"/>
      <c r="D91" s="174"/>
    </row>
    <row r="92" spans="1:4" ht="16.5">
      <c r="A92" s="172" t="s">
        <v>642</v>
      </c>
      <c r="B92" s="181" t="s">
        <v>378</v>
      </c>
      <c r="C92" s="174"/>
      <c r="D92" s="174"/>
    </row>
    <row r="93" spans="1:4" ht="16.5">
      <c r="A93" s="172" t="s">
        <v>643</v>
      </c>
      <c r="B93" s="181" t="s">
        <v>378</v>
      </c>
      <c r="C93" s="174"/>
      <c r="D93" s="174"/>
    </row>
    <row r="94" spans="1:4" ht="16.5">
      <c r="A94" s="183" t="s">
        <v>646</v>
      </c>
      <c r="B94" s="184" t="s">
        <v>378</v>
      </c>
      <c r="C94" s="180">
        <f>SUM(C84:C93)</f>
        <v>105000</v>
      </c>
      <c r="D94" s="180">
        <f>SUM(D84:D93)</f>
        <v>390000</v>
      </c>
    </row>
    <row r="95" spans="1:4" ht="16.5">
      <c r="A95" s="172" t="s">
        <v>634</v>
      </c>
      <c r="B95" s="181" t="s">
        <v>410</v>
      </c>
      <c r="C95" s="174"/>
      <c r="D95" s="174"/>
    </row>
    <row r="96" spans="1:4" ht="16.5">
      <c r="A96" s="172" t="s">
        <v>635</v>
      </c>
      <c r="B96" s="181" t="s">
        <v>410</v>
      </c>
      <c r="C96" s="174"/>
      <c r="D96" s="174"/>
    </row>
    <row r="97" spans="1:4" ht="16.5">
      <c r="A97" s="172" t="s">
        <v>636</v>
      </c>
      <c r="B97" s="181" t="s">
        <v>410</v>
      </c>
      <c r="C97" s="174"/>
      <c r="D97" s="174"/>
    </row>
    <row r="98" spans="1:4" ht="16.5">
      <c r="A98" s="182" t="s">
        <v>637</v>
      </c>
      <c r="B98" s="181" t="s">
        <v>410</v>
      </c>
      <c r="C98" s="174"/>
      <c r="D98" s="174"/>
    </row>
    <row r="99" spans="1:4" ht="16.5">
      <c r="A99" s="182" t="s">
        <v>638</v>
      </c>
      <c r="B99" s="181" t="s">
        <v>410</v>
      </c>
      <c r="C99" s="174"/>
      <c r="D99" s="174"/>
    </row>
    <row r="100" spans="1:4" ht="16.5">
      <c r="A100" s="182" t="s">
        <v>639</v>
      </c>
      <c r="B100" s="181" t="s">
        <v>410</v>
      </c>
      <c r="C100" s="174"/>
      <c r="D100" s="174"/>
    </row>
    <row r="101" spans="1:4" ht="16.5">
      <c r="A101" s="172" t="s">
        <v>640</v>
      </c>
      <c r="B101" s="181" t="s">
        <v>410</v>
      </c>
      <c r="C101" s="174"/>
      <c r="D101" s="174"/>
    </row>
    <row r="102" spans="1:4" ht="16.5">
      <c r="A102" s="172" t="s">
        <v>641</v>
      </c>
      <c r="B102" s="181" t="s">
        <v>410</v>
      </c>
      <c r="C102" s="174"/>
      <c r="D102" s="174"/>
    </row>
    <row r="103" spans="1:4" ht="16.5">
      <c r="A103" s="172" t="s">
        <v>642</v>
      </c>
      <c r="B103" s="181" t="s">
        <v>410</v>
      </c>
      <c r="C103" s="174"/>
      <c r="D103" s="174"/>
    </row>
    <row r="104" spans="1:4" ht="16.5">
      <c r="A104" s="172" t="s">
        <v>643</v>
      </c>
      <c r="B104" s="181" t="s">
        <v>410</v>
      </c>
      <c r="C104" s="174"/>
      <c r="D104" s="174"/>
    </row>
    <row r="105" spans="1:4" ht="33">
      <c r="A105" s="176" t="s">
        <v>647</v>
      </c>
      <c r="B105" s="177" t="s">
        <v>410</v>
      </c>
      <c r="C105" s="178">
        <f>SUM(C95:C104)</f>
        <v>0</v>
      </c>
      <c r="D105" s="178">
        <f>SUM(D95:D104)</f>
        <v>0</v>
      </c>
    </row>
    <row r="106" spans="1:4" ht="16.5">
      <c r="A106" s="172" t="s">
        <v>634</v>
      </c>
      <c r="B106" s="181" t="s">
        <v>412</v>
      </c>
      <c r="C106" s="174"/>
      <c r="D106" s="174"/>
    </row>
    <row r="107" spans="1:4" ht="16.5">
      <c r="A107" s="172" t="s">
        <v>635</v>
      </c>
      <c r="B107" s="181" t="s">
        <v>412</v>
      </c>
      <c r="C107" s="174"/>
      <c r="D107" s="174"/>
    </row>
    <row r="108" spans="1:4" ht="16.5">
      <c r="A108" s="172" t="s">
        <v>636</v>
      </c>
      <c r="B108" s="181" t="s">
        <v>412</v>
      </c>
      <c r="C108" s="174"/>
      <c r="D108" s="174"/>
    </row>
    <row r="109" spans="1:4" ht="16.5">
      <c r="A109" s="182" t="s">
        <v>637</v>
      </c>
      <c r="B109" s="181" t="s">
        <v>412</v>
      </c>
      <c r="C109" s="174"/>
      <c r="D109" s="174"/>
    </row>
    <row r="110" spans="1:4" ht="16.5">
      <c r="A110" s="182" t="s">
        <v>638</v>
      </c>
      <c r="B110" s="181" t="s">
        <v>412</v>
      </c>
      <c r="C110" s="174"/>
      <c r="D110" s="174"/>
    </row>
    <row r="111" spans="1:4" ht="16.5">
      <c r="A111" s="182" t="s">
        <v>639</v>
      </c>
      <c r="B111" s="181" t="s">
        <v>412</v>
      </c>
      <c r="C111" s="174"/>
      <c r="D111" s="174"/>
    </row>
    <row r="112" spans="1:4" ht="16.5">
      <c r="A112" s="172" t="s">
        <v>640</v>
      </c>
      <c r="B112" s="181" t="s">
        <v>412</v>
      </c>
      <c r="C112" s="174"/>
      <c r="D112" s="174"/>
    </row>
    <row r="113" spans="1:4" ht="16.5">
      <c r="A113" s="172" t="s">
        <v>645</v>
      </c>
      <c r="B113" s="181" t="s">
        <v>412</v>
      </c>
      <c r="C113" s="174"/>
      <c r="D113" s="174"/>
    </row>
    <row r="114" spans="1:4" ht="16.5">
      <c r="A114" s="172" t="s">
        <v>642</v>
      </c>
      <c r="B114" s="181" t="s">
        <v>412</v>
      </c>
      <c r="C114" s="174"/>
      <c r="D114" s="174"/>
    </row>
    <row r="115" spans="1:4" ht="16.5">
      <c r="A115" s="172" t="s">
        <v>643</v>
      </c>
      <c r="B115" s="181" t="s">
        <v>412</v>
      </c>
      <c r="C115" s="174"/>
      <c r="D115" s="174"/>
    </row>
    <row r="116" spans="1:4" ht="16.5">
      <c r="A116" s="183" t="s">
        <v>648</v>
      </c>
      <c r="B116" s="177" t="s">
        <v>412</v>
      </c>
      <c r="C116" s="178">
        <f>SUM(C106:C115)</f>
        <v>0</v>
      </c>
      <c r="D116" s="178">
        <f>SUM(D106:D115)</f>
        <v>0</v>
      </c>
    </row>
    <row r="118" spans="1:4">
      <c r="A118" s="274" t="s">
        <v>812</v>
      </c>
    </row>
  </sheetData>
  <sheetProtection selectLockedCells="1" selectUnlockedCells="1"/>
  <mergeCells count="2">
    <mergeCell ref="A2:C2"/>
    <mergeCell ref="A3:C3"/>
  </mergeCells>
  <pageMargins left="0.78749999999999998" right="0.78749999999999998" top="1.0631944444444446" bottom="0.90555555555555556" header="0.78749999999999998" footer="0.51180555555555551"/>
  <pageSetup paperSize="9" scale="57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Layout" topLeftCell="A16" zoomScaleNormal="100" zoomScaleSheetLayoutView="100" workbookViewId="0">
      <selection activeCell="B28" sqref="B28"/>
    </sheetView>
  </sheetViews>
  <sheetFormatPr defaultColWidth="11.5703125" defaultRowHeight="15"/>
  <cols>
    <col min="1" max="1" width="9" bestFit="1" customWidth="1"/>
    <col min="2" max="2" width="47.140625" bestFit="1" customWidth="1"/>
    <col min="3" max="3" width="14.7109375" customWidth="1"/>
    <col min="4" max="4" width="15" customWidth="1"/>
    <col min="5" max="5" width="15.140625" customWidth="1"/>
    <col min="6" max="6" width="14.28515625" customWidth="1"/>
  </cols>
  <sheetData>
    <row r="1" spans="1:6" ht="13.9" customHeight="1">
      <c r="B1" s="336" t="s">
        <v>805</v>
      </c>
      <c r="C1" s="336"/>
      <c r="D1" s="336"/>
      <c r="E1" s="336"/>
    </row>
    <row r="2" spans="1:6" ht="13.9" customHeight="1">
      <c r="B2" s="337" t="s">
        <v>23</v>
      </c>
      <c r="C2" s="337"/>
      <c r="D2" s="337"/>
      <c r="E2" s="337"/>
    </row>
    <row r="4" spans="1:6" ht="29.85" customHeight="1">
      <c r="A4" s="338" t="s">
        <v>765</v>
      </c>
      <c r="B4" s="338"/>
      <c r="C4" s="338"/>
      <c r="D4" s="338"/>
      <c r="E4" s="338"/>
    </row>
    <row r="5" spans="1:6" ht="15" customHeight="1">
      <c r="A5" s="185"/>
      <c r="B5" s="339" t="s">
        <v>649</v>
      </c>
      <c r="C5" s="339"/>
      <c r="D5" s="339"/>
      <c r="E5" s="339"/>
    </row>
    <row r="6" spans="1:6" ht="3" customHeight="1">
      <c r="A6" s="185"/>
      <c r="B6" s="186"/>
      <c r="C6" s="186"/>
      <c r="D6" s="186"/>
      <c r="E6" s="187" t="s">
        <v>650</v>
      </c>
    </row>
    <row r="7" spans="1:6" ht="33.75" customHeight="1">
      <c r="A7" s="188" t="s">
        <v>651</v>
      </c>
      <c r="B7" s="188" t="s">
        <v>652</v>
      </c>
      <c r="C7" s="189" t="s">
        <v>653</v>
      </c>
      <c r="D7" s="190" t="s">
        <v>766</v>
      </c>
      <c r="E7" s="190" t="s">
        <v>767</v>
      </c>
      <c r="F7" s="190" t="s">
        <v>783</v>
      </c>
    </row>
    <row r="8" spans="1:6" ht="15.75">
      <c r="A8" s="191">
        <v>1</v>
      </c>
      <c r="B8" s="192" t="s">
        <v>654</v>
      </c>
      <c r="C8" s="193">
        <v>31724000</v>
      </c>
      <c r="D8" s="193">
        <v>31724000</v>
      </c>
      <c r="E8" s="193">
        <v>31300000</v>
      </c>
      <c r="F8" s="193">
        <v>34497690</v>
      </c>
    </row>
    <row r="9" spans="1:6" ht="15.75">
      <c r="A9" s="191">
        <v>2</v>
      </c>
      <c r="B9" s="194" t="s">
        <v>655</v>
      </c>
      <c r="C9" s="195">
        <v>0</v>
      </c>
      <c r="D9" s="195">
        <v>0</v>
      </c>
      <c r="E9" s="195">
        <v>0</v>
      </c>
      <c r="F9" s="195">
        <v>0</v>
      </c>
    </row>
    <row r="10" spans="1:6" ht="15.75">
      <c r="A10" s="191">
        <v>3</v>
      </c>
      <c r="B10" s="194" t="s">
        <v>656</v>
      </c>
      <c r="C10" s="195">
        <v>2800000</v>
      </c>
      <c r="D10" s="195">
        <v>2543000</v>
      </c>
      <c r="E10" s="195">
        <v>2735000</v>
      </c>
      <c r="F10" s="195">
        <v>2781088</v>
      </c>
    </row>
    <row r="11" spans="1:6" ht="15.75">
      <c r="A11" s="191">
        <v>4</v>
      </c>
      <c r="B11" s="194" t="s">
        <v>657</v>
      </c>
      <c r="C11" s="195">
        <v>21000000</v>
      </c>
      <c r="D11" s="195">
        <v>18466000</v>
      </c>
      <c r="E11" s="195">
        <v>18471000</v>
      </c>
      <c r="F11" s="195">
        <v>19671830</v>
      </c>
    </row>
    <row r="12" spans="1:6" ht="15.75">
      <c r="A12" s="196">
        <v>5</v>
      </c>
      <c r="B12" s="197" t="s">
        <v>658</v>
      </c>
      <c r="C12" s="198">
        <f>SUM(C8:C11)</f>
        <v>55524000</v>
      </c>
      <c r="D12" s="198">
        <f>SUM(D8:D11)</f>
        <v>52733000</v>
      </c>
      <c r="E12" s="198">
        <f>SUM(E8:E11)</f>
        <v>52506000</v>
      </c>
      <c r="F12" s="198">
        <f>SUM(F8:F11)</f>
        <v>56950608</v>
      </c>
    </row>
    <row r="13" spans="1:6" ht="15.75">
      <c r="A13" s="191">
        <v>6</v>
      </c>
      <c r="B13" s="194" t="s">
        <v>659</v>
      </c>
      <c r="C13" s="195">
        <v>51500000</v>
      </c>
      <c r="D13" s="195">
        <v>50368676</v>
      </c>
      <c r="E13" s="195">
        <v>40000000</v>
      </c>
      <c r="F13" s="195">
        <v>54210550</v>
      </c>
    </row>
    <row r="14" spans="1:6" ht="15.75">
      <c r="A14" s="199">
        <v>7</v>
      </c>
      <c r="B14" s="200" t="s">
        <v>660</v>
      </c>
      <c r="C14" s="201">
        <v>0</v>
      </c>
      <c r="D14" s="201">
        <v>0</v>
      </c>
      <c r="E14" s="201"/>
      <c r="F14" s="201"/>
    </row>
    <row r="15" spans="1:6" ht="15.75">
      <c r="A15" s="199">
        <v>8</v>
      </c>
      <c r="B15" s="202" t="s">
        <v>661</v>
      </c>
      <c r="C15" s="203">
        <f>SUM(C13:C14)</f>
        <v>51500000</v>
      </c>
      <c r="D15" s="203">
        <f>SUM(D13:D14)</f>
        <v>50368676</v>
      </c>
      <c r="E15" s="203">
        <f>SUM(E13:E14)</f>
        <v>40000000</v>
      </c>
      <c r="F15" s="203">
        <f>SUM(F13:F14)</f>
        <v>54210550</v>
      </c>
    </row>
    <row r="16" spans="1:6" ht="15.75">
      <c r="A16" s="199">
        <v>9</v>
      </c>
      <c r="B16" s="204" t="s">
        <v>662</v>
      </c>
      <c r="C16" s="201">
        <v>1550000</v>
      </c>
      <c r="D16" s="201">
        <v>1169114</v>
      </c>
      <c r="E16" s="201">
        <v>1433000</v>
      </c>
      <c r="F16" s="201">
        <v>1433000</v>
      </c>
    </row>
    <row r="17" spans="1:6" ht="15.75">
      <c r="A17" s="191">
        <v>9</v>
      </c>
      <c r="B17" s="205" t="s">
        <v>663</v>
      </c>
      <c r="C17" s="195">
        <v>38512012</v>
      </c>
      <c r="D17" s="195">
        <v>38512012</v>
      </c>
      <c r="E17" s="195">
        <v>35000000</v>
      </c>
      <c r="F17" s="195">
        <v>42156050</v>
      </c>
    </row>
    <row r="18" spans="1:6" ht="15.75">
      <c r="A18" s="191">
        <v>10</v>
      </c>
      <c r="B18" s="194" t="s">
        <v>664</v>
      </c>
      <c r="C18" s="195">
        <v>56340</v>
      </c>
      <c r="D18" s="195">
        <v>56340</v>
      </c>
      <c r="E18" s="195">
        <v>0</v>
      </c>
      <c r="F18" s="195">
        <v>0</v>
      </c>
    </row>
    <row r="19" spans="1:6" ht="15.75">
      <c r="A19" s="196">
        <v>11</v>
      </c>
      <c r="B19" s="202" t="s">
        <v>665</v>
      </c>
      <c r="C19" s="203">
        <f>C17+C18</f>
        <v>38568352</v>
      </c>
      <c r="D19" s="203">
        <f>D17+D18</f>
        <v>38568352</v>
      </c>
      <c r="E19" s="203">
        <f>E17+E18</f>
        <v>35000000</v>
      </c>
      <c r="F19" s="203">
        <f>F17+F18</f>
        <v>42156050</v>
      </c>
    </row>
    <row r="20" spans="1:6" ht="15.75">
      <c r="A20" s="196">
        <v>12</v>
      </c>
      <c r="B20" s="206" t="s">
        <v>666</v>
      </c>
      <c r="C20" s="203">
        <f>C12+C15+C16+C19</f>
        <v>147142352</v>
      </c>
      <c r="D20" s="203">
        <f>D12+D15+D16+D19</f>
        <v>142839142</v>
      </c>
      <c r="E20" s="203">
        <f>E12+E15+E16+E19</f>
        <v>128939000</v>
      </c>
      <c r="F20" s="203">
        <f>F12+F15+F16+F19</f>
        <v>154750208</v>
      </c>
    </row>
    <row r="21" spans="1:6" ht="15.75">
      <c r="A21" s="191">
        <v>13</v>
      </c>
      <c r="B21" s="205" t="s">
        <v>784</v>
      </c>
      <c r="C21" s="195">
        <v>150000</v>
      </c>
      <c r="D21" s="195">
        <v>112189</v>
      </c>
      <c r="E21" s="195">
        <v>200000</v>
      </c>
      <c r="F21" s="195">
        <v>202738</v>
      </c>
    </row>
    <row r="22" spans="1:6" ht="15.75">
      <c r="A22" s="207">
        <v>14</v>
      </c>
      <c r="B22" s="208" t="s">
        <v>667</v>
      </c>
      <c r="C22" s="209">
        <v>0</v>
      </c>
      <c r="D22" s="209">
        <v>0</v>
      </c>
      <c r="E22" s="209">
        <v>0</v>
      </c>
      <c r="F22" s="209">
        <v>0</v>
      </c>
    </row>
    <row r="23" spans="1:6" ht="15.75">
      <c r="A23" s="196">
        <v>15</v>
      </c>
      <c r="B23" s="210" t="s">
        <v>668</v>
      </c>
      <c r="C23" s="195">
        <f>SUM(C21:C22)</f>
        <v>150000</v>
      </c>
      <c r="D23" s="195">
        <f>SUM(D21:D22)</f>
        <v>112189</v>
      </c>
      <c r="E23" s="195">
        <f>SUM(E21:E22)</f>
        <v>200000</v>
      </c>
      <c r="F23" s="195">
        <f>SUM(F21:F22)</f>
        <v>202738</v>
      </c>
    </row>
    <row r="24" spans="1:6" ht="15.75">
      <c r="A24" s="211"/>
      <c r="B24" s="211" t="s">
        <v>535</v>
      </c>
      <c r="C24" s="212">
        <f>C20+C23</f>
        <v>147292352</v>
      </c>
      <c r="D24" s="212">
        <f>D20+D23</f>
        <v>142951331</v>
      </c>
      <c r="E24" s="212">
        <f>E20+E23</f>
        <v>129139000</v>
      </c>
      <c r="F24" s="212">
        <f>F20+F23</f>
        <v>154952946</v>
      </c>
    </row>
    <row r="25" spans="1:6" ht="15.75">
      <c r="A25" s="213"/>
      <c r="B25" s="214"/>
      <c r="C25" s="213"/>
      <c r="D25" s="213"/>
      <c r="E25" s="213"/>
      <c r="F25" s="213"/>
    </row>
    <row r="27" spans="1:6">
      <c r="B27" s="274" t="s">
        <v>812</v>
      </c>
    </row>
  </sheetData>
  <sheetProtection selectLockedCells="1" selectUnlockedCells="1"/>
  <mergeCells count="4">
    <mergeCell ref="B1:E1"/>
    <mergeCell ref="B2:E2"/>
    <mergeCell ref="A4:E4"/>
    <mergeCell ref="B5:E5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view="pageLayout" topLeftCell="A22" zoomScaleNormal="100" zoomScaleSheetLayoutView="100" workbookViewId="0">
      <selection activeCell="A27" sqref="A27"/>
    </sheetView>
  </sheetViews>
  <sheetFormatPr defaultColWidth="11.5703125" defaultRowHeight="15"/>
  <cols>
    <col min="1" max="1" width="104.85546875" bestFit="1" customWidth="1"/>
    <col min="2" max="2" width="16" bestFit="1" customWidth="1"/>
    <col min="3" max="3" width="13.7109375" bestFit="1" customWidth="1"/>
  </cols>
  <sheetData>
    <row r="1" spans="1:3" ht="27.4" customHeight="1">
      <c r="A1" s="340" t="s">
        <v>806</v>
      </c>
      <c r="B1" s="340"/>
    </row>
    <row r="2" spans="1:3" ht="27.4" customHeight="1">
      <c r="A2" s="341" t="s">
        <v>756</v>
      </c>
      <c r="B2" s="341"/>
    </row>
    <row r="3" spans="1:3" ht="53.45" customHeight="1">
      <c r="A3" s="342" t="s">
        <v>669</v>
      </c>
      <c r="B3" s="342"/>
    </row>
    <row r="4" spans="1:3" ht="59.65" customHeight="1">
      <c r="A4" s="215"/>
      <c r="B4" s="215"/>
    </row>
    <row r="5" spans="1:3">
      <c r="A5" s="216" t="s">
        <v>553</v>
      </c>
      <c r="B5" s="216" t="s">
        <v>0</v>
      </c>
    </row>
    <row r="6" spans="1:3" ht="18.75">
      <c r="A6" s="9" t="s">
        <v>777</v>
      </c>
      <c r="B6" s="152" t="s">
        <v>670</v>
      </c>
      <c r="C6" s="152" t="s">
        <v>782</v>
      </c>
    </row>
    <row r="7" spans="1:3">
      <c r="A7" s="217" t="s">
        <v>2</v>
      </c>
      <c r="B7" s="217">
        <v>1950000</v>
      </c>
      <c r="C7" s="217">
        <v>1950000</v>
      </c>
    </row>
    <row r="8" spans="1:3">
      <c r="A8" s="218" t="s">
        <v>3</v>
      </c>
      <c r="B8" s="217">
        <f>B7*0.75*0.22</f>
        <v>321750</v>
      </c>
      <c r="C8" s="217">
        <f>C7*0.75*0.22</f>
        <v>321750</v>
      </c>
    </row>
    <row r="9" spans="1:3">
      <c r="A9" s="217" t="s">
        <v>4</v>
      </c>
      <c r="B9" s="217">
        <v>0</v>
      </c>
      <c r="C9" s="217">
        <v>0</v>
      </c>
    </row>
    <row r="10" spans="1:3">
      <c r="A10" s="217" t="s">
        <v>5</v>
      </c>
      <c r="B10" s="217">
        <v>0</v>
      </c>
      <c r="C10" s="217">
        <v>0</v>
      </c>
    </row>
    <row r="11" spans="1:3">
      <c r="A11" s="217" t="s">
        <v>6</v>
      </c>
      <c r="B11" s="217">
        <v>0</v>
      </c>
      <c r="C11" s="217">
        <v>0</v>
      </c>
    </row>
    <row r="12" spans="1:3">
      <c r="A12" s="217" t="s">
        <v>7</v>
      </c>
      <c r="B12" s="217">
        <v>3728250</v>
      </c>
      <c r="C12" s="217">
        <v>3728250</v>
      </c>
    </row>
    <row r="13" spans="1:3">
      <c r="A13" s="217" t="s">
        <v>8</v>
      </c>
      <c r="B13" s="217"/>
      <c r="C13" s="217"/>
    </row>
    <row r="14" spans="1:3">
      <c r="A14" s="217" t="s">
        <v>9</v>
      </c>
      <c r="B14" s="217"/>
      <c r="C14" s="217"/>
    </row>
    <row r="15" spans="1:3">
      <c r="A15" s="219" t="s">
        <v>671</v>
      </c>
      <c r="B15" s="220">
        <f>SUM(B7:B14)</f>
        <v>6000000</v>
      </c>
      <c r="C15" s="220">
        <f>SUM(C7:C14)</f>
        <v>6000000</v>
      </c>
    </row>
    <row r="16" spans="1:3">
      <c r="A16" s="221" t="s">
        <v>672</v>
      </c>
      <c r="B16" s="217">
        <v>0</v>
      </c>
      <c r="C16" s="217">
        <v>2700000</v>
      </c>
    </row>
    <row r="17" spans="1:3">
      <c r="A17" s="221" t="s">
        <v>673</v>
      </c>
      <c r="B17" s="217">
        <v>3000000</v>
      </c>
      <c r="C17" s="217">
        <v>300000</v>
      </c>
    </row>
    <row r="18" spans="1:3">
      <c r="A18" s="222" t="s">
        <v>674</v>
      </c>
      <c r="B18" s="217">
        <v>0</v>
      </c>
      <c r="C18" s="217">
        <v>0</v>
      </c>
    </row>
    <row r="19" spans="1:3">
      <c r="A19" s="222" t="s">
        <v>675</v>
      </c>
      <c r="B19" s="217"/>
      <c r="C19" s="217"/>
    </row>
    <row r="20" spans="1:3">
      <c r="A20" s="217" t="s">
        <v>676</v>
      </c>
      <c r="B20" s="217"/>
      <c r="C20" s="217"/>
    </row>
    <row r="21" spans="1:3">
      <c r="A21" s="223" t="s">
        <v>677</v>
      </c>
      <c r="B21" s="217">
        <f>SUM(B16:B20)</f>
        <v>3000000</v>
      </c>
      <c r="C21" s="217">
        <f>SUM(C16:C20)</f>
        <v>3000000</v>
      </c>
    </row>
    <row r="22" spans="1:3" ht="15.75">
      <c r="A22" s="224" t="s">
        <v>776</v>
      </c>
      <c r="B22" s="254">
        <f>B15-B21</f>
        <v>3000000</v>
      </c>
      <c r="C22" s="254">
        <f>C15-C21</f>
        <v>3000000</v>
      </c>
    </row>
    <row r="23" spans="1:3" ht="15.75">
      <c r="A23" s="225" t="s">
        <v>678</v>
      </c>
      <c r="B23" s="226">
        <f>SUM(B21:B22)</f>
        <v>6000000</v>
      </c>
      <c r="C23" s="226">
        <f>SUM(C21:C22)</f>
        <v>6000000</v>
      </c>
    </row>
    <row r="26" spans="1:3">
      <c r="A26" s="274" t="s">
        <v>812</v>
      </c>
    </row>
  </sheetData>
  <sheetProtection selectLockedCells="1" selectUnlockedCells="1"/>
  <mergeCells count="3">
    <mergeCell ref="A1:B1"/>
    <mergeCell ref="A2:B2"/>
    <mergeCell ref="A3:B3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view="pageLayout" topLeftCell="A7" zoomScaleNormal="100" zoomScaleSheetLayoutView="100" workbookViewId="0">
      <selection activeCell="A18" sqref="A18"/>
    </sheetView>
  </sheetViews>
  <sheetFormatPr defaultColWidth="11.5703125" defaultRowHeight="15"/>
  <cols>
    <col min="1" max="1" width="99" customWidth="1"/>
    <col min="2" max="2" width="14.140625" customWidth="1"/>
    <col min="3" max="3" width="14.5703125" customWidth="1"/>
  </cols>
  <sheetData>
    <row r="1" spans="1:3" ht="13.9" customHeight="1">
      <c r="A1" s="343" t="s">
        <v>807</v>
      </c>
      <c r="B1" s="343"/>
      <c r="C1" s="343"/>
    </row>
    <row r="2" spans="1:3" ht="44.85" customHeight="1">
      <c r="A2" s="344" t="s">
        <v>756</v>
      </c>
      <c r="B2" s="344"/>
      <c r="C2" s="344"/>
    </row>
    <row r="3" spans="1:3" ht="29.85" customHeight="1">
      <c r="A3" s="345" t="s">
        <v>679</v>
      </c>
      <c r="B3" s="345"/>
      <c r="C3" s="345"/>
    </row>
    <row r="4" spans="1:3">
      <c r="A4" s="89"/>
      <c r="B4" s="89"/>
      <c r="C4" s="89"/>
    </row>
    <row r="5" spans="1:3">
      <c r="A5" s="250"/>
      <c r="B5" s="250"/>
      <c r="C5" s="89"/>
    </row>
    <row r="6" spans="1:3">
      <c r="A6" s="89"/>
      <c r="B6" s="348" t="s">
        <v>772</v>
      </c>
      <c r="C6" s="348"/>
    </row>
    <row r="7" spans="1:3">
      <c r="A7" s="251" t="s">
        <v>680</v>
      </c>
      <c r="B7" s="346" t="s">
        <v>681</v>
      </c>
      <c r="C7" s="346"/>
    </row>
    <row r="8" spans="1:3">
      <c r="A8" s="252" t="s">
        <v>682</v>
      </c>
      <c r="B8" s="347">
        <v>50000</v>
      </c>
      <c r="C8" s="347"/>
    </row>
    <row r="9" spans="1:3">
      <c r="A9" s="252"/>
      <c r="B9" s="346"/>
      <c r="C9" s="346"/>
    </row>
    <row r="10" spans="1:3">
      <c r="A10" s="252"/>
      <c r="B10" s="346"/>
      <c r="C10" s="346"/>
    </row>
    <row r="11" spans="1:3">
      <c r="A11" s="251" t="s">
        <v>683</v>
      </c>
      <c r="B11" s="346">
        <f>SUM(B8:C10)</f>
        <v>50000</v>
      </c>
      <c r="C11" s="346"/>
    </row>
    <row r="12" spans="1:3">
      <c r="A12" s="251" t="s">
        <v>684</v>
      </c>
      <c r="B12" s="346" t="s">
        <v>681</v>
      </c>
      <c r="C12" s="346"/>
    </row>
    <row r="13" spans="1:3">
      <c r="A13" s="253" t="s">
        <v>685</v>
      </c>
      <c r="B13" s="347">
        <v>50000</v>
      </c>
      <c r="C13" s="347"/>
    </row>
    <row r="14" spans="1:3">
      <c r="A14" s="252"/>
      <c r="B14" s="346"/>
      <c r="C14" s="346"/>
    </row>
    <row r="15" spans="1:3">
      <c r="A15" s="251" t="s">
        <v>686</v>
      </c>
      <c r="B15" s="346">
        <f>SUM(B13:C14)</f>
        <v>50000</v>
      </c>
      <c r="C15" s="346"/>
    </row>
    <row r="16" spans="1:3">
      <c r="A16" s="89"/>
      <c r="B16" s="89"/>
      <c r="C16" s="89"/>
    </row>
    <row r="17" spans="1:1">
      <c r="A17" s="274" t="s">
        <v>812</v>
      </c>
    </row>
  </sheetData>
  <sheetProtection selectLockedCells="1" selectUnlockedCells="1"/>
  <mergeCells count="13">
    <mergeCell ref="B10:C10"/>
    <mergeCell ref="B11:C11"/>
    <mergeCell ref="B12:C12"/>
    <mergeCell ref="B13:C13"/>
    <mergeCell ref="B14:C14"/>
    <mergeCell ref="B15:C15"/>
    <mergeCell ref="A1:C1"/>
    <mergeCell ref="A2:C2"/>
    <mergeCell ref="A3:C3"/>
    <mergeCell ref="B7:C7"/>
    <mergeCell ref="B8:C8"/>
    <mergeCell ref="B9:C9"/>
    <mergeCell ref="B6:C6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view="pageLayout" topLeftCell="A7" zoomScaleNormal="100" zoomScaleSheetLayoutView="100" workbookViewId="0">
      <selection activeCell="A30" sqref="A30"/>
    </sheetView>
  </sheetViews>
  <sheetFormatPr defaultColWidth="11.5703125" defaultRowHeight="15"/>
  <cols>
    <col min="1" max="1" width="74.5703125" customWidth="1"/>
    <col min="2" max="2" width="17.7109375" customWidth="1"/>
    <col min="3" max="5" width="17.85546875" customWidth="1"/>
    <col min="6" max="8" width="29.140625" customWidth="1"/>
  </cols>
  <sheetData>
    <row r="1" spans="1:5" ht="33.6" customHeight="1">
      <c r="A1" s="349" t="s">
        <v>808</v>
      </c>
      <c r="B1" s="349"/>
      <c r="C1" s="349"/>
      <c r="D1" s="349"/>
      <c r="E1" s="349"/>
    </row>
    <row r="2" spans="1:5" ht="22.35" customHeight="1">
      <c r="A2" s="341" t="s">
        <v>768</v>
      </c>
      <c r="B2" s="341"/>
      <c r="C2" s="341"/>
      <c r="D2" s="341"/>
      <c r="E2" s="341"/>
    </row>
    <row r="3" spans="1:5" ht="22.35" customHeight="1">
      <c r="A3" s="341" t="s">
        <v>687</v>
      </c>
      <c r="B3" s="341"/>
      <c r="C3" s="341"/>
      <c r="D3" s="341"/>
      <c r="E3" s="341"/>
    </row>
    <row r="4" spans="1:5" ht="42.2" customHeight="1">
      <c r="A4" s="1"/>
      <c r="B4" s="1"/>
      <c r="C4" s="1"/>
      <c r="D4" s="1"/>
      <c r="E4" s="216" t="s">
        <v>0</v>
      </c>
    </row>
    <row r="5" spans="1:5" ht="78.400000000000006" customHeight="1">
      <c r="A5" s="2" t="s">
        <v>1</v>
      </c>
      <c r="B5" s="3" t="s">
        <v>755</v>
      </c>
      <c r="C5" s="3" t="s">
        <v>769</v>
      </c>
      <c r="D5" s="3" t="s">
        <v>688</v>
      </c>
      <c r="E5" s="3" t="s">
        <v>770</v>
      </c>
    </row>
    <row r="6" spans="1:5" ht="18.75">
      <c r="A6" s="4" t="s">
        <v>2</v>
      </c>
      <c r="B6" s="5">
        <v>54872113</v>
      </c>
      <c r="C6" s="5">
        <f t="shared" ref="C6:E15" si="0">B6*1.02</f>
        <v>55969555.259999998</v>
      </c>
      <c r="D6" s="5">
        <f t="shared" si="0"/>
        <v>57088946.365199998</v>
      </c>
      <c r="E6" s="5">
        <f t="shared" si="0"/>
        <v>58230725.292503998</v>
      </c>
    </row>
    <row r="7" spans="1:5" ht="18.75">
      <c r="A7" s="6" t="s">
        <v>3</v>
      </c>
      <c r="B7" s="5">
        <v>12451627</v>
      </c>
      <c r="C7" s="5">
        <f t="shared" si="0"/>
        <v>12700659.540000001</v>
      </c>
      <c r="D7" s="5">
        <f t="shared" si="0"/>
        <v>12954672.730800001</v>
      </c>
      <c r="E7" s="5">
        <f t="shared" si="0"/>
        <v>13213766.185416002</v>
      </c>
    </row>
    <row r="8" spans="1:5" ht="18.75">
      <c r="A8" s="4" t="s">
        <v>4</v>
      </c>
      <c r="B8" s="5">
        <v>114055000</v>
      </c>
      <c r="C8" s="5">
        <f t="shared" si="0"/>
        <v>116336100</v>
      </c>
      <c r="D8" s="5">
        <f t="shared" si="0"/>
        <v>118662822</v>
      </c>
      <c r="E8" s="5">
        <f t="shared" si="0"/>
        <v>121036078.44</v>
      </c>
    </row>
    <row r="9" spans="1:5" ht="18.75">
      <c r="A9" s="7" t="s">
        <v>5</v>
      </c>
      <c r="B9" s="8">
        <v>1740000</v>
      </c>
      <c r="C9" s="5">
        <f t="shared" si="0"/>
        <v>1774800</v>
      </c>
      <c r="D9" s="5">
        <f t="shared" si="0"/>
        <v>1810296</v>
      </c>
      <c r="E9" s="5">
        <f t="shared" si="0"/>
        <v>1846501.92</v>
      </c>
    </row>
    <row r="10" spans="1:5" ht="18.75">
      <c r="A10" s="4" t="s">
        <v>6</v>
      </c>
      <c r="B10" s="5">
        <v>58736346</v>
      </c>
      <c r="C10" s="5">
        <f t="shared" si="0"/>
        <v>59911072.920000002</v>
      </c>
      <c r="D10" s="5">
        <f t="shared" si="0"/>
        <v>61109294.378400005</v>
      </c>
      <c r="E10" s="5">
        <f t="shared" si="0"/>
        <v>62331480.26596801</v>
      </c>
    </row>
    <row r="11" spans="1:5" ht="18.75">
      <c r="A11" s="4" t="s">
        <v>7</v>
      </c>
      <c r="B11" s="5">
        <v>14800000</v>
      </c>
      <c r="C11" s="5">
        <f t="shared" si="0"/>
        <v>15096000</v>
      </c>
      <c r="D11" s="5">
        <f t="shared" si="0"/>
        <v>15397920</v>
      </c>
      <c r="E11" s="5">
        <f t="shared" si="0"/>
        <v>15705878.4</v>
      </c>
    </row>
    <row r="12" spans="1:5" ht="18.75">
      <c r="A12" s="4" t="s">
        <v>8</v>
      </c>
      <c r="B12" s="5">
        <v>16575211</v>
      </c>
      <c r="C12" s="5">
        <f t="shared" si="0"/>
        <v>16906715.219999999</v>
      </c>
      <c r="D12" s="5">
        <f t="shared" si="0"/>
        <v>17244849.5244</v>
      </c>
      <c r="E12" s="5">
        <f t="shared" si="0"/>
        <v>17589746.514888</v>
      </c>
    </row>
    <row r="13" spans="1:5" ht="18.75">
      <c r="A13" s="4" t="s">
        <v>9</v>
      </c>
      <c r="B13" s="5">
        <v>0</v>
      </c>
      <c r="C13" s="5">
        <f t="shared" si="0"/>
        <v>0</v>
      </c>
      <c r="D13" s="5">
        <f t="shared" si="0"/>
        <v>0</v>
      </c>
      <c r="E13" s="5">
        <f t="shared" si="0"/>
        <v>0</v>
      </c>
    </row>
    <row r="14" spans="1:5" ht="18.75">
      <c r="A14" s="9" t="s">
        <v>10</v>
      </c>
      <c r="B14" s="5">
        <f>SUM(B6:B13)</f>
        <v>273230297</v>
      </c>
      <c r="C14" s="5">
        <f t="shared" si="0"/>
        <v>278694902.94</v>
      </c>
      <c r="D14" s="5">
        <f t="shared" si="0"/>
        <v>284268800.99879998</v>
      </c>
      <c r="E14" s="5">
        <f t="shared" si="0"/>
        <v>289954177.018776</v>
      </c>
    </row>
    <row r="15" spans="1:5" ht="18.75">
      <c r="A15" s="9" t="s">
        <v>11</v>
      </c>
      <c r="B15" s="5">
        <v>2322303</v>
      </c>
      <c r="C15" s="5">
        <f t="shared" si="0"/>
        <v>2368749.06</v>
      </c>
      <c r="D15" s="5">
        <f t="shared" si="0"/>
        <v>2416124.0412000003</v>
      </c>
      <c r="E15" s="5">
        <f t="shared" si="0"/>
        <v>2464446.5220240005</v>
      </c>
    </row>
    <row r="16" spans="1:5" ht="18.75">
      <c r="A16" s="10" t="s">
        <v>12</v>
      </c>
      <c r="B16" s="11">
        <f>SUM(B14:B15)</f>
        <v>275552600</v>
      </c>
      <c r="C16" s="11">
        <f>SUM(C14:C15)</f>
        <v>281063652</v>
      </c>
      <c r="D16" s="11">
        <f>SUM(D14:D15)</f>
        <v>286684925.03999996</v>
      </c>
      <c r="E16" s="11">
        <f>SUM(E14:E15)</f>
        <v>292418623.54079998</v>
      </c>
    </row>
    <row r="17" spans="1:5" ht="18.75">
      <c r="A17" s="4" t="s">
        <v>13</v>
      </c>
      <c r="B17" s="5">
        <v>74619885</v>
      </c>
      <c r="C17" s="5">
        <f t="shared" ref="C17:E25" si="1">B17*1.02</f>
        <v>76112282.700000003</v>
      </c>
      <c r="D17" s="5">
        <f t="shared" si="1"/>
        <v>77634528.354000002</v>
      </c>
      <c r="E17" s="5">
        <f t="shared" si="1"/>
        <v>79187218.921080008</v>
      </c>
    </row>
    <row r="18" spans="1:5" ht="18.75">
      <c r="A18" s="4" t="s">
        <v>14</v>
      </c>
      <c r="B18" s="5">
        <v>3000000</v>
      </c>
      <c r="C18" s="5">
        <f t="shared" si="1"/>
        <v>3060000</v>
      </c>
      <c r="D18" s="5">
        <f t="shared" si="1"/>
        <v>3121200</v>
      </c>
      <c r="E18" s="5">
        <f t="shared" si="1"/>
        <v>3183624</v>
      </c>
    </row>
    <row r="19" spans="1:5" ht="18.75">
      <c r="A19" s="4" t="s">
        <v>15</v>
      </c>
      <c r="B19" s="5">
        <v>129139000</v>
      </c>
      <c r="C19" s="5">
        <f t="shared" si="1"/>
        <v>131721780</v>
      </c>
      <c r="D19" s="5">
        <f t="shared" si="1"/>
        <v>134356215.59999999</v>
      </c>
      <c r="E19" s="5">
        <f t="shared" si="1"/>
        <v>137043339.912</v>
      </c>
    </row>
    <row r="20" spans="1:5" ht="18.75">
      <c r="A20" s="4" t="s">
        <v>16</v>
      </c>
      <c r="B20" s="5">
        <v>22900000</v>
      </c>
      <c r="C20" s="5">
        <f t="shared" si="1"/>
        <v>23358000</v>
      </c>
      <c r="D20" s="5">
        <f t="shared" si="1"/>
        <v>23825160</v>
      </c>
      <c r="E20" s="5">
        <f t="shared" si="1"/>
        <v>24301663.199999999</v>
      </c>
    </row>
    <row r="21" spans="1:5" ht="18.75">
      <c r="A21" s="4" t="s">
        <v>17</v>
      </c>
      <c r="B21" s="5">
        <v>15000000</v>
      </c>
      <c r="C21" s="5">
        <f t="shared" si="1"/>
        <v>15300000</v>
      </c>
      <c r="D21" s="5">
        <f t="shared" si="1"/>
        <v>15606000</v>
      </c>
      <c r="E21" s="5">
        <f t="shared" si="1"/>
        <v>15918120</v>
      </c>
    </row>
    <row r="22" spans="1:5" ht="18.75">
      <c r="A22" s="4" t="s">
        <v>18</v>
      </c>
      <c r="B22" s="5">
        <v>105000</v>
      </c>
      <c r="C22" s="5">
        <f t="shared" si="1"/>
        <v>107100</v>
      </c>
      <c r="D22" s="5">
        <f t="shared" si="1"/>
        <v>109242</v>
      </c>
      <c r="E22" s="5">
        <f t="shared" si="1"/>
        <v>111426.84</v>
      </c>
    </row>
    <row r="23" spans="1:5" ht="18.75">
      <c r="A23" s="4" t="s">
        <v>19</v>
      </c>
      <c r="B23" s="5">
        <v>0</v>
      </c>
      <c r="C23" s="5">
        <f t="shared" si="1"/>
        <v>0</v>
      </c>
      <c r="D23" s="5">
        <f t="shared" si="1"/>
        <v>0</v>
      </c>
      <c r="E23" s="5">
        <f t="shared" si="1"/>
        <v>0</v>
      </c>
    </row>
    <row r="24" spans="1:5" ht="18.75">
      <c r="A24" s="9" t="s">
        <v>20</v>
      </c>
      <c r="B24" s="5">
        <f>SUM(B17:B23)</f>
        <v>244763885</v>
      </c>
      <c r="C24" s="5">
        <f t="shared" si="1"/>
        <v>249659162.70000002</v>
      </c>
      <c r="D24" s="5">
        <f t="shared" si="1"/>
        <v>254652345.95400003</v>
      </c>
      <c r="E24" s="5">
        <f t="shared" si="1"/>
        <v>259745392.87308004</v>
      </c>
    </row>
    <row r="25" spans="1:5" ht="18.75">
      <c r="A25" s="9" t="s">
        <v>21</v>
      </c>
      <c r="B25" s="5">
        <v>30788715</v>
      </c>
      <c r="C25" s="5">
        <f t="shared" si="1"/>
        <v>31404489.300000001</v>
      </c>
      <c r="D25" s="5">
        <f t="shared" si="1"/>
        <v>32032579.086000003</v>
      </c>
      <c r="E25" s="5">
        <f t="shared" si="1"/>
        <v>32673230.667720005</v>
      </c>
    </row>
    <row r="26" spans="1:5" ht="18.75">
      <c r="A26" s="10" t="s">
        <v>22</v>
      </c>
      <c r="B26" s="11">
        <f>SUM(B24:B25)</f>
        <v>275552600</v>
      </c>
      <c r="C26" s="11">
        <f>SUM(C24:C25)</f>
        <v>281063652</v>
      </c>
      <c r="D26" s="11">
        <f>SUM(D24:D25)</f>
        <v>286684925.04000002</v>
      </c>
      <c r="E26" s="11">
        <f>SUM(E24:E25)</f>
        <v>292418623.54080003</v>
      </c>
    </row>
    <row r="29" spans="1:5">
      <c r="A29" s="274" t="s">
        <v>812</v>
      </c>
    </row>
  </sheetData>
  <sheetProtection selectLockedCells="1" selectUnlockedCells="1"/>
  <mergeCells count="3">
    <mergeCell ref="A1:E1"/>
    <mergeCell ref="A2:E2"/>
    <mergeCell ref="A3:E3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view="pageLayout" topLeftCell="A10" zoomScaleNormal="100" zoomScaleSheetLayoutView="100" workbookViewId="0">
      <selection activeCell="A28" sqref="A28"/>
    </sheetView>
  </sheetViews>
  <sheetFormatPr defaultRowHeight="15"/>
  <cols>
    <col min="1" max="1" width="33.28515625" customWidth="1"/>
    <col min="14" max="14" width="11.5703125" customWidth="1"/>
  </cols>
  <sheetData>
    <row r="1" spans="1:14" ht="17.45" customHeight="1">
      <c r="A1" s="350" t="s">
        <v>809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</row>
    <row r="2" spans="1:14" ht="42.75" customHeight="1">
      <c r="A2" s="351" t="s">
        <v>771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</row>
    <row r="3" spans="1:14" ht="15" customHeight="1">
      <c r="A3" s="227" t="s">
        <v>510</v>
      </c>
      <c r="B3" s="228" t="s">
        <v>689</v>
      </c>
      <c r="C3" s="228" t="s">
        <v>690</v>
      </c>
      <c r="D3" s="228" t="s">
        <v>691</v>
      </c>
      <c r="E3" s="228" t="s">
        <v>692</v>
      </c>
      <c r="F3" s="228" t="s">
        <v>693</v>
      </c>
      <c r="G3" s="228" t="s">
        <v>694</v>
      </c>
      <c r="H3" s="228" t="s">
        <v>695</v>
      </c>
      <c r="I3" s="228" t="s">
        <v>696</v>
      </c>
      <c r="J3" s="228" t="s">
        <v>697</v>
      </c>
      <c r="K3" s="228" t="s">
        <v>698</v>
      </c>
      <c r="L3" s="228" t="s">
        <v>699</v>
      </c>
      <c r="M3" s="228" t="s">
        <v>700</v>
      </c>
      <c r="N3" s="228" t="s">
        <v>535</v>
      </c>
    </row>
    <row r="4" spans="1:14" ht="27.75" customHeight="1">
      <c r="A4" s="322" t="s">
        <v>701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</row>
    <row r="5" spans="1:14" ht="15.75">
      <c r="A5" s="82" t="s">
        <v>702</v>
      </c>
      <c r="B5" s="229">
        <v>30789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ht="15" customHeight="1">
      <c r="A6" s="230" t="s">
        <v>703</v>
      </c>
      <c r="B6" s="229">
        <v>1908</v>
      </c>
      <c r="C6" s="229">
        <v>1908</v>
      </c>
      <c r="D6" s="229">
        <v>1908</v>
      </c>
      <c r="E6" s="229">
        <v>1908</v>
      </c>
      <c r="F6" s="229">
        <v>1908</v>
      </c>
      <c r="G6" s="229">
        <v>1908</v>
      </c>
      <c r="H6" s="229">
        <v>1908</v>
      </c>
      <c r="I6" s="229">
        <v>1908</v>
      </c>
      <c r="J6" s="229">
        <v>1908</v>
      </c>
      <c r="K6" s="229">
        <v>1908</v>
      </c>
      <c r="L6" s="229">
        <v>1910</v>
      </c>
      <c r="M6" s="229">
        <v>1910</v>
      </c>
      <c r="N6" s="231">
        <f>SUM(B6:M6)</f>
        <v>22900</v>
      </c>
    </row>
    <row r="7" spans="1:14" ht="15" customHeight="1">
      <c r="A7" s="230" t="s">
        <v>704</v>
      </c>
      <c r="B7" s="229">
        <v>3050</v>
      </c>
      <c r="C7" s="229">
        <v>47750</v>
      </c>
      <c r="D7" s="229">
        <v>3050</v>
      </c>
      <c r="E7" s="229">
        <v>3050</v>
      </c>
      <c r="F7" s="229">
        <v>6189</v>
      </c>
      <c r="G7" s="229">
        <v>3050</v>
      </c>
      <c r="H7" s="229">
        <v>3050</v>
      </c>
      <c r="I7" s="229">
        <v>3050</v>
      </c>
      <c r="J7" s="229">
        <v>47750</v>
      </c>
      <c r="K7" s="229">
        <v>3050</v>
      </c>
      <c r="L7" s="229">
        <v>3050</v>
      </c>
      <c r="M7" s="229">
        <v>3050</v>
      </c>
      <c r="N7" s="231">
        <f>SUM(B7:M7)</f>
        <v>129139</v>
      </c>
    </row>
    <row r="8" spans="1:14" ht="15" customHeight="1">
      <c r="A8" s="230" t="s">
        <v>705</v>
      </c>
      <c r="B8" s="229">
        <v>4838</v>
      </c>
      <c r="C8" s="229">
        <v>4839</v>
      </c>
      <c r="D8" s="229">
        <v>4839</v>
      </c>
      <c r="E8" s="229">
        <v>4838</v>
      </c>
      <c r="F8" s="229">
        <v>4838</v>
      </c>
      <c r="G8" s="229">
        <v>4838</v>
      </c>
      <c r="H8" s="229">
        <v>4838</v>
      </c>
      <c r="I8" s="229">
        <v>4838</v>
      </c>
      <c r="J8" s="229">
        <v>4838</v>
      </c>
      <c r="K8" s="229">
        <v>4838</v>
      </c>
      <c r="L8" s="229">
        <v>4838</v>
      </c>
      <c r="M8" s="229">
        <v>4838</v>
      </c>
      <c r="N8" s="231">
        <f>SUM(B8:M8)</f>
        <v>58058</v>
      </c>
    </row>
    <row r="9" spans="1:14" ht="31.5">
      <c r="A9" s="230" t="s">
        <v>309</v>
      </c>
      <c r="B9" s="229">
        <f>1316+768</f>
        <v>2084</v>
      </c>
      <c r="C9" s="229">
        <v>1316</v>
      </c>
      <c r="D9" s="229">
        <v>1316</v>
      </c>
      <c r="E9" s="229">
        <v>1316</v>
      </c>
      <c r="F9" s="229">
        <v>1316</v>
      </c>
      <c r="G9" s="229">
        <v>1316</v>
      </c>
      <c r="H9" s="229">
        <v>1316</v>
      </c>
      <c r="I9" s="229">
        <v>1316</v>
      </c>
      <c r="J9" s="229">
        <v>1316</v>
      </c>
      <c r="K9" s="229">
        <v>1316</v>
      </c>
      <c r="L9" s="229">
        <v>1317</v>
      </c>
      <c r="M9" s="229">
        <v>1317</v>
      </c>
      <c r="N9" s="231">
        <f>SUM(B9:M9)</f>
        <v>16562</v>
      </c>
    </row>
    <row r="10" spans="1:14" ht="15.75">
      <c r="A10" s="230" t="s">
        <v>752</v>
      </c>
      <c r="B10" s="229">
        <v>22</v>
      </c>
      <c r="C10" s="229">
        <v>23</v>
      </c>
      <c r="D10" s="229">
        <v>10</v>
      </c>
      <c r="E10" s="229">
        <v>10</v>
      </c>
      <c r="F10" s="229">
        <v>10</v>
      </c>
      <c r="G10" s="229">
        <v>10</v>
      </c>
      <c r="H10" s="229">
        <v>10</v>
      </c>
      <c r="I10" s="229">
        <v>10</v>
      </c>
      <c r="J10" s="229"/>
      <c r="K10" s="229"/>
      <c r="L10" s="229"/>
      <c r="M10" s="229"/>
      <c r="N10" s="231">
        <f t="shared" ref="N10:N25" si="0">SUM(B10:M10)</f>
        <v>105</v>
      </c>
    </row>
    <row r="11" spans="1:14" ht="31.5">
      <c r="A11" s="230" t="s">
        <v>706</v>
      </c>
      <c r="B11" s="229">
        <v>1500</v>
      </c>
      <c r="C11" s="229"/>
      <c r="D11" s="229"/>
      <c r="E11" s="229"/>
      <c r="F11" s="229"/>
      <c r="G11" s="229"/>
      <c r="H11" s="229"/>
      <c r="I11" s="229"/>
      <c r="J11" s="229">
        <v>1500</v>
      </c>
      <c r="K11" s="229"/>
      <c r="L11" s="229"/>
      <c r="M11" s="229">
        <v>0</v>
      </c>
      <c r="N11" s="231">
        <f t="shared" si="0"/>
        <v>3000</v>
      </c>
    </row>
    <row r="12" spans="1:14" ht="15.75">
      <c r="A12" s="230" t="s">
        <v>707</v>
      </c>
      <c r="B12" s="229"/>
      <c r="C12" s="229"/>
      <c r="D12" s="229">
        <v>13000</v>
      </c>
      <c r="E12" s="229"/>
      <c r="F12" s="229"/>
      <c r="G12" s="229"/>
      <c r="H12" s="229"/>
      <c r="I12" s="229">
        <v>0</v>
      </c>
      <c r="J12" s="229"/>
      <c r="K12" s="229">
        <v>2000</v>
      </c>
      <c r="L12" s="229"/>
      <c r="M12" s="229"/>
      <c r="N12" s="231">
        <f t="shared" si="0"/>
        <v>15000</v>
      </c>
    </row>
    <row r="13" spans="1:14" ht="15" customHeight="1">
      <c r="A13" s="230" t="s">
        <v>708</v>
      </c>
      <c r="B13" s="229">
        <v>0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31">
        <f t="shared" si="0"/>
        <v>0</v>
      </c>
    </row>
    <row r="14" spans="1:14" ht="15" customHeight="1">
      <c r="A14" s="232" t="s">
        <v>709</v>
      </c>
      <c r="B14" s="233">
        <f>SUM(B5:B13)</f>
        <v>44191</v>
      </c>
      <c r="C14" s="233">
        <f>SUM(C6:C13)</f>
        <v>55836</v>
      </c>
      <c r="D14" s="233">
        <f>SUM(D6:D13)</f>
        <v>24123</v>
      </c>
      <c r="E14" s="233">
        <f t="shared" ref="E14:M14" si="1">SUM(E6:E13)</f>
        <v>11122</v>
      </c>
      <c r="F14" s="233">
        <f t="shared" si="1"/>
        <v>14261</v>
      </c>
      <c r="G14" s="233">
        <f t="shared" si="1"/>
        <v>11122</v>
      </c>
      <c r="H14" s="233">
        <f t="shared" si="1"/>
        <v>11122</v>
      </c>
      <c r="I14" s="233">
        <f t="shared" si="1"/>
        <v>11122</v>
      </c>
      <c r="J14" s="233">
        <f t="shared" si="1"/>
        <v>57312</v>
      </c>
      <c r="K14" s="233">
        <f t="shared" si="1"/>
        <v>13112</v>
      </c>
      <c r="L14" s="233">
        <f t="shared" si="1"/>
        <v>11115</v>
      </c>
      <c r="M14" s="233">
        <f t="shared" si="1"/>
        <v>11115</v>
      </c>
      <c r="N14" s="231">
        <f>SUM(B14:M14)</f>
        <v>275553</v>
      </c>
    </row>
    <row r="15" spans="1:14" ht="30.75" customHeight="1">
      <c r="A15" s="322" t="s">
        <v>710</v>
      </c>
      <c r="B15" s="322"/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>
        <f t="shared" si="0"/>
        <v>0</v>
      </c>
    </row>
    <row r="16" spans="1:14" ht="15" customHeight="1">
      <c r="A16" s="230" t="s">
        <v>711</v>
      </c>
      <c r="B16" s="229">
        <v>5825</v>
      </c>
      <c r="C16" s="229">
        <v>4458</v>
      </c>
      <c r="D16" s="229">
        <v>4459</v>
      </c>
      <c r="E16" s="229">
        <v>4458</v>
      </c>
      <c r="F16" s="229">
        <v>4459</v>
      </c>
      <c r="G16" s="229">
        <v>4458</v>
      </c>
      <c r="H16" s="229">
        <v>4459</v>
      </c>
      <c r="I16" s="229">
        <v>4458</v>
      </c>
      <c r="J16" s="229">
        <v>4459</v>
      </c>
      <c r="K16" s="229">
        <v>4459</v>
      </c>
      <c r="L16" s="229">
        <v>4460</v>
      </c>
      <c r="M16" s="229">
        <v>4460</v>
      </c>
      <c r="N16" s="231">
        <f t="shared" si="0"/>
        <v>54872</v>
      </c>
    </row>
    <row r="17" spans="1:14" ht="15" customHeight="1">
      <c r="A17" s="230" t="s">
        <v>712</v>
      </c>
      <c r="B17" s="229">
        <v>1571</v>
      </c>
      <c r="C17" s="229">
        <v>989</v>
      </c>
      <c r="D17" s="229">
        <v>989</v>
      </c>
      <c r="E17" s="229">
        <v>989</v>
      </c>
      <c r="F17" s="229">
        <v>989</v>
      </c>
      <c r="G17" s="229">
        <v>989</v>
      </c>
      <c r="H17" s="229">
        <v>989</v>
      </c>
      <c r="I17" s="229">
        <v>989</v>
      </c>
      <c r="J17" s="229">
        <v>989</v>
      </c>
      <c r="K17" s="229">
        <v>989</v>
      </c>
      <c r="L17" s="229">
        <v>989</v>
      </c>
      <c r="M17" s="229">
        <v>991</v>
      </c>
      <c r="N17" s="231">
        <f t="shared" si="0"/>
        <v>12452</v>
      </c>
    </row>
    <row r="18" spans="1:14" ht="15" customHeight="1">
      <c r="A18" s="230" t="s">
        <v>713</v>
      </c>
      <c r="B18" s="229">
        <v>9505</v>
      </c>
      <c r="C18" s="229">
        <v>9500</v>
      </c>
      <c r="D18" s="229">
        <v>9505</v>
      </c>
      <c r="E18" s="229">
        <v>9505</v>
      </c>
      <c r="F18" s="229">
        <v>9505</v>
      </c>
      <c r="G18" s="229">
        <v>9505</v>
      </c>
      <c r="H18" s="229">
        <v>9505</v>
      </c>
      <c r="I18" s="229">
        <v>9505</v>
      </c>
      <c r="J18" s="229">
        <v>9505</v>
      </c>
      <c r="K18" s="229">
        <v>9505</v>
      </c>
      <c r="L18" s="229">
        <v>9505</v>
      </c>
      <c r="M18" s="229">
        <v>9505</v>
      </c>
      <c r="N18" s="231">
        <f t="shared" si="0"/>
        <v>114055</v>
      </c>
    </row>
    <row r="19" spans="1:14" ht="15" customHeight="1">
      <c r="A19" s="230" t="s">
        <v>714</v>
      </c>
      <c r="B19" s="229">
        <v>39</v>
      </c>
      <c r="C19" s="229">
        <v>39</v>
      </c>
      <c r="D19" s="229">
        <v>39</v>
      </c>
      <c r="E19" s="229">
        <v>39</v>
      </c>
      <c r="F19" s="229">
        <v>39</v>
      </c>
      <c r="G19" s="229">
        <v>39</v>
      </c>
      <c r="H19" s="229">
        <v>39</v>
      </c>
      <c r="I19" s="229">
        <v>39</v>
      </c>
      <c r="J19" s="229">
        <v>650</v>
      </c>
      <c r="K19" s="229">
        <v>39</v>
      </c>
      <c r="L19" s="229">
        <v>39</v>
      </c>
      <c r="M19" s="229">
        <v>700</v>
      </c>
      <c r="N19" s="231">
        <f t="shared" si="0"/>
        <v>1740</v>
      </c>
    </row>
    <row r="20" spans="1:14" ht="15" customHeight="1">
      <c r="A20" s="230" t="s">
        <v>715</v>
      </c>
      <c r="B20" s="229">
        <v>3286</v>
      </c>
      <c r="C20" s="229">
        <v>3286</v>
      </c>
      <c r="D20" s="229">
        <v>3286</v>
      </c>
      <c r="E20" s="229">
        <v>3286</v>
      </c>
      <c r="F20" s="229">
        <v>3286</v>
      </c>
      <c r="G20" s="229">
        <v>3286</v>
      </c>
      <c r="H20" s="229">
        <v>3286</v>
      </c>
      <c r="I20" s="229">
        <v>3286</v>
      </c>
      <c r="J20" s="229">
        <v>3286</v>
      </c>
      <c r="K20" s="229">
        <v>3286</v>
      </c>
      <c r="L20" s="229">
        <v>3284</v>
      </c>
      <c r="M20" s="229">
        <v>3286</v>
      </c>
      <c r="N20" s="231">
        <f t="shared" si="0"/>
        <v>39430</v>
      </c>
    </row>
    <row r="21" spans="1:14" ht="15" customHeight="1">
      <c r="A21" s="230" t="s">
        <v>716</v>
      </c>
      <c r="B21" s="229"/>
      <c r="C21" s="229"/>
      <c r="D21" s="229"/>
      <c r="E21" s="229">
        <v>3500</v>
      </c>
      <c r="F21" s="229">
        <v>3500</v>
      </c>
      <c r="G21" s="229">
        <v>7800</v>
      </c>
      <c r="H21" s="229"/>
      <c r="I21" s="229"/>
      <c r="J21" s="229"/>
      <c r="K21" s="229"/>
      <c r="L21" s="229"/>
      <c r="M21" s="229"/>
      <c r="N21" s="231">
        <f t="shared" si="0"/>
        <v>14800</v>
      </c>
    </row>
    <row r="22" spans="1:14" ht="15" customHeight="1">
      <c r="A22" s="230" t="s">
        <v>717</v>
      </c>
      <c r="B22" s="229">
        <v>0</v>
      </c>
      <c r="C22" s="229"/>
      <c r="D22" s="229"/>
      <c r="E22" s="229"/>
      <c r="F22" s="229">
        <v>2500</v>
      </c>
      <c r="G22" s="229">
        <v>2500</v>
      </c>
      <c r="H22" s="229"/>
      <c r="I22" s="229"/>
      <c r="J22" s="229">
        <v>10000</v>
      </c>
      <c r="K22" s="229">
        <v>1575</v>
      </c>
      <c r="L22" s="229"/>
      <c r="M22" s="229"/>
      <c r="N22" s="231">
        <f t="shared" si="0"/>
        <v>16575</v>
      </c>
    </row>
    <row r="23" spans="1:14" ht="15" customHeight="1">
      <c r="A23" s="230" t="s">
        <v>718</v>
      </c>
      <c r="B23" s="229"/>
      <c r="C23" s="229"/>
      <c r="D23" s="229"/>
      <c r="E23" s="229"/>
      <c r="F23" s="229"/>
      <c r="G23" s="229"/>
      <c r="H23" s="229"/>
      <c r="I23" s="229">
        <v>19307</v>
      </c>
      <c r="J23" s="229"/>
      <c r="K23" s="229"/>
      <c r="L23" s="229"/>
      <c r="M23" s="229"/>
      <c r="N23" s="231">
        <f t="shared" si="0"/>
        <v>19307</v>
      </c>
    </row>
    <row r="24" spans="1:14" ht="15" customHeight="1">
      <c r="A24" s="230" t="s">
        <v>753</v>
      </c>
      <c r="B24" s="229">
        <v>2322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31">
        <f t="shared" si="0"/>
        <v>2322</v>
      </c>
    </row>
    <row r="25" spans="1:14" ht="15" customHeight="1">
      <c r="A25" s="232" t="s">
        <v>719</v>
      </c>
      <c r="B25" s="233">
        <f>SUM(B16:B24)</f>
        <v>22548</v>
      </c>
      <c r="C25" s="233">
        <f t="shared" ref="C25:M25" si="2">SUM(C16:C23)</f>
        <v>18272</v>
      </c>
      <c r="D25" s="233">
        <f t="shared" si="2"/>
        <v>18278</v>
      </c>
      <c r="E25" s="233">
        <f t="shared" si="2"/>
        <v>21777</v>
      </c>
      <c r="F25" s="233">
        <f t="shared" si="2"/>
        <v>24278</v>
      </c>
      <c r="G25" s="233">
        <f t="shared" si="2"/>
        <v>28577</v>
      </c>
      <c r="H25" s="233">
        <f t="shared" si="2"/>
        <v>18278</v>
      </c>
      <c r="I25" s="233">
        <f t="shared" si="2"/>
        <v>37584</v>
      </c>
      <c r="J25" s="233">
        <f t="shared" si="2"/>
        <v>28889</v>
      </c>
      <c r="K25" s="233">
        <f t="shared" si="2"/>
        <v>19853</v>
      </c>
      <c r="L25" s="233">
        <f t="shared" si="2"/>
        <v>18277</v>
      </c>
      <c r="M25" s="233">
        <f t="shared" si="2"/>
        <v>18942</v>
      </c>
      <c r="N25" s="231">
        <f t="shared" si="0"/>
        <v>275553</v>
      </c>
    </row>
    <row r="27" spans="1:14">
      <c r="A27" s="274" t="s">
        <v>812</v>
      </c>
    </row>
  </sheetData>
  <sheetProtection selectLockedCells="1" selectUnlockedCells="1"/>
  <mergeCells count="4">
    <mergeCell ref="A1:N1"/>
    <mergeCell ref="A2:N2"/>
    <mergeCell ref="A4:N4"/>
    <mergeCell ref="A15:N15"/>
  </mergeCells>
  <pageMargins left="0.78749999999999998" right="0.78749999999999998" top="1.0527777777777778" bottom="0.88611111111111107" header="0.78749999999999998" footer="0.51180555555555551"/>
  <pageSetup paperSize="9" scale="57" firstPageNumber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view="pageLayout" topLeftCell="A10" zoomScaleNormal="100" zoomScaleSheetLayoutView="100" workbookViewId="0">
      <selection activeCell="B35" sqref="B35"/>
    </sheetView>
  </sheetViews>
  <sheetFormatPr defaultColWidth="10.85546875" defaultRowHeight="15.75"/>
  <cols>
    <col min="1" max="1" width="29.7109375" style="185" customWidth="1"/>
    <col min="2" max="2" width="13.7109375" style="185" customWidth="1"/>
    <col min="3" max="3" width="64.42578125" style="185" customWidth="1"/>
    <col min="4" max="4" width="16.42578125" style="185" customWidth="1"/>
    <col min="5" max="5" width="14.28515625" style="185" bestFit="1" customWidth="1"/>
    <col min="6" max="16384" width="10.85546875" style="185"/>
  </cols>
  <sheetData>
    <row r="1" spans="1:11" ht="47.25" customHeight="1">
      <c r="A1" s="350" t="s">
        <v>810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11" ht="73.349999999999994" customHeight="1">
      <c r="A2" s="352" t="s">
        <v>811</v>
      </c>
      <c r="B2" s="352"/>
      <c r="C2" s="352"/>
      <c r="D2" s="352"/>
    </row>
    <row r="3" spans="1:11" ht="18.75">
      <c r="A3" s="273"/>
      <c r="B3" s="273"/>
      <c r="C3" s="273"/>
      <c r="D3" s="299" t="s">
        <v>721</v>
      </c>
    </row>
    <row r="4" spans="1:11" s="235" customFormat="1" ht="54" customHeight="1">
      <c r="A4" s="234" t="s">
        <v>720</v>
      </c>
      <c r="B4" s="353" t="s">
        <v>510</v>
      </c>
      <c r="C4" s="353"/>
      <c r="D4" s="234" t="s">
        <v>780</v>
      </c>
      <c r="E4" s="234" t="s">
        <v>785</v>
      </c>
    </row>
    <row r="5" spans="1:11" s="238" customFormat="1" ht="15" customHeight="1">
      <c r="A5" s="236" t="s">
        <v>722</v>
      </c>
      <c r="B5" s="354" t="s">
        <v>723</v>
      </c>
      <c r="C5" s="354"/>
      <c r="D5" s="237"/>
      <c r="E5" s="237"/>
    </row>
    <row r="6" spans="1:11" s="238" customFormat="1" ht="19.350000000000001" customHeight="1">
      <c r="A6" s="236" t="s">
        <v>724</v>
      </c>
      <c r="B6" s="355" t="s">
        <v>725</v>
      </c>
      <c r="C6" s="355"/>
      <c r="D6" s="239"/>
      <c r="E6" s="239"/>
    </row>
    <row r="7" spans="1:11" s="238" customFormat="1" ht="24.75" customHeight="1">
      <c r="A7" s="236" t="s">
        <v>726</v>
      </c>
      <c r="B7" s="355" t="s">
        <v>727</v>
      </c>
      <c r="C7" s="355"/>
      <c r="D7" s="20">
        <v>16669029</v>
      </c>
      <c r="E7" s="20">
        <v>16669029</v>
      </c>
    </row>
    <row r="8" spans="1:11" s="238" customFormat="1" ht="18.75" hidden="1">
      <c r="A8" s="240">
        <v>6</v>
      </c>
      <c r="B8" s="355" t="s">
        <v>728</v>
      </c>
      <c r="C8" s="355"/>
      <c r="D8" s="239"/>
      <c r="E8" s="239"/>
    </row>
    <row r="9" spans="1:11" s="238" customFormat="1" ht="18.75">
      <c r="A9" s="240"/>
      <c r="B9" s="355" t="s">
        <v>729</v>
      </c>
      <c r="C9" s="355"/>
      <c r="D9" s="20">
        <v>0</v>
      </c>
      <c r="E9" s="20">
        <v>0</v>
      </c>
    </row>
    <row r="10" spans="1:11" s="238" customFormat="1" ht="18.75">
      <c r="A10" s="240"/>
      <c r="B10" s="355" t="s">
        <v>730</v>
      </c>
      <c r="C10" s="355"/>
      <c r="D10" s="20">
        <v>0</v>
      </c>
      <c r="E10" s="20">
        <v>0</v>
      </c>
    </row>
    <row r="11" spans="1:11" s="238" customFormat="1" ht="18.75">
      <c r="A11" s="240"/>
      <c r="B11" s="355" t="s">
        <v>731</v>
      </c>
      <c r="C11" s="355"/>
      <c r="D11" s="20">
        <v>34907000</v>
      </c>
      <c r="E11" s="20">
        <v>34907000</v>
      </c>
    </row>
    <row r="12" spans="1:11" s="238" customFormat="1" ht="18.75">
      <c r="A12" s="240"/>
      <c r="B12" s="355" t="s">
        <v>732</v>
      </c>
      <c r="C12" s="355"/>
      <c r="D12" s="20">
        <v>0</v>
      </c>
      <c r="E12" s="20">
        <v>87884</v>
      </c>
    </row>
    <row r="13" spans="1:11" s="238" customFormat="1" ht="18.75">
      <c r="A13" s="241" t="s">
        <v>733</v>
      </c>
      <c r="B13" s="356" t="s">
        <v>734</v>
      </c>
      <c r="C13" s="356"/>
      <c r="D13" s="26">
        <f>SUM(D7:D12)</f>
        <v>51576029</v>
      </c>
      <c r="E13" s="26">
        <f>SUM(E7:E12)</f>
        <v>51663913</v>
      </c>
    </row>
    <row r="14" spans="1:11" s="238" customFormat="1" ht="33.75" customHeight="1">
      <c r="A14" s="242" t="s">
        <v>735</v>
      </c>
      <c r="B14" s="357" t="s">
        <v>736</v>
      </c>
      <c r="C14" s="357"/>
      <c r="D14" s="243"/>
      <c r="E14" s="243"/>
    </row>
    <row r="15" spans="1:11" s="238" customFormat="1" ht="18.75">
      <c r="A15" s="242" t="s">
        <v>737</v>
      </c>
      <c r="B15" s="354" t="s">
        <v>738</v>
      </c>
      <c r="C15" s="354"/>
      <c r="D15" s="243"/>
      <c r="E15" s="243"/>
    </row>
    <row r="16" spans="1:11" s="238" customFormat="1" ht="18.75">
      <c r="A16" s="242"/>
      <c r="B16" s="358" t="s">
        <v>739</v>
      </c>
      <c r="C16" s="358"/>
      <c r="D16" s="20">
        <v>2546560</v>
      </c>
      <c r="E16" s="20">
        <v>2546560</v>
      </c>
    </row>
    <row r="17" spans="1:5" s="238" customFormat="1" ht="18.75">
      <c r="A17" s="242"/>
      <c r="B17" s="358" t="s">
        <v>740</v>
      </c>
      <c r="C17" s="358"/>
      <c r="D17" s="20">
        <v>235000</v>
      </c>
      <c r="E17" s="20">
        <v>235000</v>
      </c>
    </row>
    <row r="18" spans="1:5" s="238" customFormat="1" ht="18.75">
      <c r="A18" s="242"/>
      <c r="B18" s="355" t="s">
        <v>741</v>
      </c>
      <c r="C18" s="355"/>
      <c r="D18" s="20">
        <v>2500000</v>
      </c>
      <c r="E18" s="20">
        <v>2500000</v>
      </c>
    </row>
    <row r="19" spans="1:5" s="238" customFormat="1" ht="18.75">
      <c r="A19" s="242"/>
      <c r="B19" s="360" t="s">
        <v>786</v>
      </c>
      <c r="C19" s="361"/>
      <c r="D19" s="20"/>
      <c r="E19" s="20">
        <v>377649</v>
      </c>
    </row>
    <row r="20" spans="1:5" ht="18.75">
      <c r="A20" s="244" t="s">
        <v>742</v>
      </c>
      <c r="B20" s="359" t="s">
        <v>743</v>
      </c>
      <c r="C20" s="359"/>
      <c r="D20" s="26">
        <f>SUM(D16:D18)</f>
        <v>5281560</v>
      </c>
      <c r="E20" s="26">
        <f>SUM(E16:E19)</f>
        <v>5659209</v>
      </c>
    </row>
    <row r="21" spans="1:5" ht="18.75">
      <c r="A21" s="245"/>
      <c r="B21" s="354" t="s">
        <v>744</v>
      </c>
      <c r="C21" s="354"/>
      <c r="D21" s="26">
        <f>D13+D20</f>
        <v>56857589</v>
      </c>
      <c r="E21" s="26">
        <f>E13+E20</f>
        <v>57323122</v>
      </c>
    </row>
    <row r="22" spans="1:5" ht="18.75">
      <c r="A22" s="242" t="s">
        <v>745</v>
      </c>
      <c r="B22" s="354" t="s">
        <v>746</v>
      </c>
      <c r="C22" s="354"/>
      <c r="D22" s="26">
        <v>0</v>
      </c>
      <c r="E22" s="26">
        <v>0</v>
      </c>
    </row>
    <row r="23" spans="1:5" ht="18.75">
      <c r="A23" s="242" t="s">
        <v>747</v>
      </c>
      <c r="B23" s="354" t="s">
        <v>748</v>
      </c>
      <c r="C23" s="354"/>
      <c r="D23" s="26">
        <v>0</v>
      </c>
      <c r="E23" s="26">
        <v>0</v>
      </c>
    </row>
    <row r="24" spans="1:5" ht="18.75">
      <c r="A24" s="245"/>
      <c r="B24" s="246" t="s">
        <v>749</v>
      </c>
      <c r="C24" s="247"/>
      <c r="D24" s="20">
        <v>1200000</v>
      </c>
      <c r="E24" s="20">
        <v>1200000</v>
      </c>
    </row>
    <row r="25" spans="1:5" ht="18.75">
      <c r="A25" s="240"/>
      <c r="B25" s="248" t="s">
        <v>750</v>
      </c>
      <c r="C25" s="249"/>
      <c r="D25" s="26">
        <f>SUM(D23:D24)</f>
        <v>1200000</v>
      </c>
      <c r="E25" s="26">
        <f>SUM(E23:E24)</f>
        <v>1200000</v>
      </c>
    </row>
    <row r="26" spans="1:5" ht="19.5">
      <c r="A26" s="241" t="s">
        <v>787</v>
      </c>
      <c r="B26" s="362" t="s">
        <v>293</v>
      </c>
      <c r="C26" s="362"/>
      <c r="D26" s="26"/>
      <c r="E26" s="309"/>
    </row>
    <row r="27" spans="1:5" ht="19.5">
      <c r="A27" s="241" t="s">
        <v>788</v>
      </c>
      <c r="B27" s="363" t="s">
        <v>789</v>
      </c>
      <c r="C27" s="363"/>
      <c r="D27" s="26"/>
      <c r="E27" s="309">
        <v>1563900</v>
      </c>
    </row>
    <row r="28" spans="1:5" ht="19.5">
      <c r="A28" s="240"/>
      <c r="B28" s="363" t="s">
        <v>790</v>
      </c>
      <c r="C28" s="363"/>
      <c r="D28" s="26"/>
      <c r="E28" s="309">
        <v>976122</v>
      </c>
    </row>
    <row r="29" spans="1:5" ht="19.5">
      <c r="A29" s="240"/>
      <c r="B29" s="364" t="s">
        <v>791</v>
      </c>
      <c r="C29" s="364"/>
      <c r="D29" s="26">
        <f>SUM(D27:D28)</f>
        <v>0</v>
      </c>
      <c r="E29" s="309">
        <f>SUM(E27:E28)</f>
        <v>2540022</v>
      </c>
    </row>
    <row r="30" spans="1:5" ht="19.5">
      <c r="A30" s="241" t="s">
        <v>792</v>
      </c>
      <c r="B30" s="364" t="s">
        <v>793</v>
      </c>
      <c r="C30" s="364"/>
      <c r="D30" s="26"/>
      <c r="E30" s="309">
        <v>166080</v>
      </c>
    </row>
    <row r="31" spans="1:5" ht="18.75">
      <c r="A31" s="240"/>
      <c r="B31" s="248" t="s">
        <v>751</v>
      </c>
      <c r="C31" s="247"/>
      <c r="D31" s="26">
        <f>D21+D25</f>
        <v>58057589</v>
      </c>
      <c r="E31" s="26">
        <f>E21+E25+E29+E30</f>
        <v>61229224</v>
      </c>
    </row>
    <row r="33" spans="3:3">
      <c r="C33" s="274" t="s">
        <v>812</v>
      </c>
    </row>
  </sheetData>
  <sheetProtection selectLockedCells="1" selectUnlockedCells="1"/>
  <mergeCells count="27">
    <mergeCell ref="B26:C26"/>
    <mergeCell ref="B27:C27"/>
    <mergeCell ref="B28:C28"/>
    <mergeCell ref="B29:C29"/>
    <mergeCell ref="B30:C30"/>
    <mergeCell ref="B21:C21"/>
    <mergeCell ref="B22:C22"/>
    <mergeCell ref="B23:C23"/>
    <mergeCell ref="B14:C14"/>
    <mergeCell ref="B15:C15"/>
    <mergeCell ref="B16:C16"/>
    <mergeCell ref="B17:C17"/>
    <mergeCell ref="B18:C18"/>
    <mergeCell ref="B20:C20"/>
    <mergeCell ref="B19:C19"/>
    <mergeCell ref="B8:C8"/>
    <mergeCell ref="B9:C9"/>
    <mergeCell ref="B10:C10"/>
    <mergeCell ref="B11:C11"/>
    <mergeCell ref="B12:C12"/>
    <mergeCell ref="B13:C13"/>
    <mergeCell ref="A1:K1"/>
    <mergeCell ref="A2:D2"/>
    <mergeCell ref="B4:C4"/>
    <mergeCell ref="B5:C5"/>
    <mergeCell ref="B6:C6"/>
    <mergeCell ref="B7:C7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35609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5</vt:i4>
      </vt:variant>
    </vt:vector>
  </HeadingPairs>
  <TitlesOfParts>
    <vt:vector size="22" baseType="lpstr">
      <vt:lpstr>1- mell</vt:lpstr>
      <vt:lpstr>2. mell.</vt:lpstr>
      <vt:lpstr>3. sz. mell.</vt:lpstr>
      <vt:lpstr>4. mell.</vt:lpstr>
      <vt:lpstr>4.1 </vt:lpstr>
      <vt:lpstr>5. mell.</vt:lpstr>
      <vt:lpstr>6. mell.</vt:lpstr>
      <vt:lpstr>7. mell.</vt:lpstr>
      <vt:lpstr>8. mell.</vt:lpstr>
      <vt:lpstr>9. mell.</vt:lpstr>
      <vt:lpstr>10. mell.</vt:lpstr>
      <vt:lpstr>11. mell.</vt:lpstr>
      <vt:lpstr>12. mell.</vt:lpstr>
      <vt:lpstr>13. mell.</vt:lpstr>
      <vt:lpstr>14. mell</vt:lpstr>
      <vt:lpstr>15. mell.</vt:lpstr>
      <vt:lpstr>16. mell</vt:lpstr>
      <vt:lpstr>'10. mell.'!Nyomtatási_cím</vt:lpstr>
      <vt:lpstr>'2. mell.'!Nyomtatási_cím</vt:lpstr>
      <vt:lpstr>'3. sz. mell.'!Nyomtatási_cím</vt:lpstr>
      <vt:lpstr>'15. mell.'!Nyomtatási_terület</vt:lpstr>
      <vt:lpstr>'7. mell.'!Nyomtatási_terület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Joci</dc:creator>
  <cp:lastModifiedBy>user</cp:lastModifiedBy>
  <cp:revision>4</cp:revision>
  <cp:lastPrinted>2018-06-27T10:23:39Z</cp:lastPrinted>
  <dcterms:created xsi:type="dcterms:W3CDTF">2015-01-28T09:43:29Z</dcterms:created>
  <dcterms:modified xsi:type="dcterms:W3CDTF">2021-12-03T09:48:42Z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